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50" activeTab="0"/>
  </bookViews>
  <sheets>
    <sheet name="南海" sheetId="1" r:id="rId1"/>
    <sheet name="里水" sheetId="2" r:id="rId2"/>
    <sheet name="官窑" sheetId="3" r:id="rId3"/>
    <sheet name="西樵" sheetId="4" r:id="rId4"/>
    <sheet name="丹灶" sheetId="5" r:id="rId5"/>
    <sheet name="九江" sheetId="6" r:id="rId6"/>
  </sheets>
  <definedNames>
    <definedName name="_xlnm.Print_Titles" localSheetId="0">'南海'!$1:$5</definedName>
    <definedName name="_xlnm.Print_Titles" localSheetId="1">'里水'!$1:$5</definedName>
    <definedName name="_xlnm.Print_Titles" localSheetId="2">'官窑'!$1:$5</definedName>
    <definedName name="_xlnm.Print_Titles" localSheetId="3">'西樵'!$1:$5</definedName>
    <definedName name="_xlnm.Print_Titles" localSheetId="4">'丹灶'!$1:$5</definedName>
    <definedName name="_xlnm._FilterDatabase" localSheetId="0" hidden="1">'南海'!$A$5:$Q$51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 xml:space="preserve">与全票上限票价一致。
</t>
        </r>
      </text>
    </comment>
    <comment ref="Q5" authorId="0">
      <text>
        <r>
          <rPr>
            <sz val="9"/>
            <rFont val="宋体"/>
            <family val="0"/>
          </rPr>
          <t xml:space="preserve">因不出售返程车票，故无须填写。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 xml:space="preserve">与全票上限票价一致。
</t>
        </r>
      </text>
    </comment>
    <comment ref="Q5" authorId="0">
      <text>
        <r>
          <rPr>
            <sz val="9"/>
            <rFont val="宋体"/>
            <family val="0"/>
          </rPr>
          <t xml:space="preserve">因不出售返程车票，故无须填写。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 xml:space="preserve">与全票上限票价一致。
</t>
        </r>
      </text>
    </comment>
    <comment ref="Q5" authorId="0">
      <text>
        <r>
          <rPr>
            <sz val="9"/>
            <rFont val="宋体"/>
            <family val="0"/>
          </rPr>
          <t xml:space="preserve">因不出售返程车票，故无须填写。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 xml:space="preserve">与全票上限票价一致。
</t>
        </r>
      </text>
    </comment>
    <comment ref="Q5" authorId="0">
      <text>
        <r>
          <rPr>
            <sz val="9"/>
            <rFont val="宋体"/>
            <family val="0"/>
          </rPr>
          <t xml:space="preserve">因不出售返程车票，故无须填写。
</t>
        </r>
      </text>
    </comment>
  </commentList>
</comments>
</file>

<file path=xl/sharedStrings.xml><?xml version="1.0" encoding="utf-8"?>
<sst xmlns="http://schemas.openxmlformats.org/spreadsheetml/2006/main" count="1275" uniqueCount="315">
  <si>
    <t>2018年跨省班车客运春运期间票价备案表</t>
  </si>
  <si>
    <t xml:space="preserve">填报单位：6、佛山市南海佛广交通集团有限公司南海汽车客运站           线路条数：26条             联系人：方亿武         </t>
  </si>
  <si>
    <t>序号</t>
  </si>
  <si>
    <t>线路基本信息</t>
  </si>
  <si>
    <t>春运期间票价费用信息</t>
  </si>
  <si>
    <t>运输单位</t>
  </si>
  <si>
    <t>线路名称</t>
  </si>
  <si>
    <t>沿途经停站场</t>
  </si>
  <si>
    <t>是否经高速公路</t>
  </si>
  <si>
    <t>车型信息</t>
  </si>
  <si>
    <t>计费里程（公里）</t>
  </si>
  <si>
    <t>车辆通行费（元）</t>
  </si>
  <si>
    <t>站务费（元）</t>
  </si>
  <si>
    <t>其他费用金额（元）</t>
  </si>
  <si>
    <t>未加收燃油附加费</t>
  </si>
  <si>
    <r>
      <rPr>
        <sz val="10"/>
        <color indexed="8"/>
        <rFont val="宋体"/>
        <family val="0"/>
      </rPr>
      <t>加收燃油附加费后的执行票价（</t>
    </r>
    <r>
      <rPr>
        <b/>
        <sz val="10"/>
        <color indexed="8"/>
        <rFont val="宋体"/>
        <family val="0"/>
      </rPr>
      <t>0.01</t>
    </r>
    <r>
      <rPr>
        <sz val="10"/>
        <color indexed="8"/>
        <rFont val="宋体"/>
        <family val="0"/>
      </rPr>
      <t xml:space="preserve"> ）元/人公里</t>
    </r>
  </si>
  <si>
    <t>额定座位（座）</t>
  </si>
  <si>
    <t>类型等级</t>
  </si>
  <si>
    <t>运价      （元/人公里）</t>
  </si>
  <si>
    <t>单车单程</t>
  </si>
  <si>
    <t>单座</t>
  </si>
  <si>
    <t>全票上限价（元）</t>
  </si>
  <si>
    <t>执行票价（元）</t>
  </si>
  <si>
    <t>出省全票价</t>
  </si>
  <si>
    <t>返程全票价</t>
  </si>
  <si>
    <t>江西通达汽运有限公司上犹分公司</t>
  </si>
  <si>
    <t>南海-江西上犹</t>
  </si>
  <si>
    <t>南海汽车站-南康汽车站-唐江汽车站-上犹汽车站</t>
  </si>
  <si>
    <t>是</t>
  </si>
  <si>
    <t>大型座席高一级</t>
  </si>
  <si>
    <t>_</t>
  </si>
  <si>
    <t>江西通达汽运有限公司</t>
  </si>
  <si>
    <t>南海-江西唐江</t>
  </si>
  <si>
    <t>南海汽车站-南康汽车站-唐江汽车站</t>
  </si>
  <si>
    <t>佛山市恒通客运有限公司</t>
  </si>
  <si>
    <t>南海-江西信丰</t>
  </si>
  <si>
    <t>南海汽车站-信丰汽车总站</t>
  </si>
  <si>
    <t>江西新世纪汽运集团信丰长运有限公司</t>
  </si>
  <si>
    <t>江西吉安长运有限公司永新分公司</t>
  </si>
  <si>
    <t>南海-江西永新</t>
  </si>
  <si>
    <t>南海汽车站-永新长途汽车站</t>
  </si>
  <si>
    <t>江西省安远县安达汽车运输有限公司</t>
  </si>
  <si>
    <t>南海-江西安远</t>
  </si>
  <si>
    <t>南海汽车站-安远汽车站</t>
  </si>
  <si>
    <t>衡阳汽车运输集团有限公司</t>
  </si>
  <si>
    <t>南海-湖南衡阳</t>
  </si>
  <si>
    <t>南海汽车站-衡阳中心车站</t>
  </si>
  <si>
    <t>南海-湖南常宁</t>
  </si>
  <si>
    <t>南海汽车站-常宁泉峰汽车站</t>
  </si>
  <si>
    <t>南海-湖南宁远</t>
  </si>
  <si>
    <t>南海汽车站-宁远县汽车站</t>
  </si>
  <si>
    <t>南海-湖南冷水滩</t>
  </si>
  <si>
    <t>南海汽车站-永州芝山汽车站-冷水滩汽车北站</t>
  </si>
  <si>
    <t>中山汽车运输有限公司</t>
  </si>
  <si>
    <t>南海-湖南汝城</t>
  </si>
  <si>
    <t>南海汽车站-汝城北站</t>
  </si>
  <si>
    <t>永州汽车运输总公司</t>
  </si>
  <si>
    <t>南海-湖南道县</t>
  </si>
  <si>
    <t>南海汽车站-湖南道县汽车北站</t>
  </si>
  <si>
    <t>南海-湖南芦洪市</t>
  </si>
  <si>
    <t>南海汽车站-东安芦洪市汽车站</t>
  </si>
  <si>
    <t>广西驰程汽车运输公司平果汽车总站</t>
  </si>
  <si>
    <t>南海-广西平果</t>
  </si>
  <si>
    <t>南海汽车站-平果汽车站</t>
  </si>
  <si>
    <t>大型卧铺高一级</t>
  </si>
  <si>
    <t>佛山市顺德区汽车运输有限公司</t>
  </si>
  <si>
    <t>南海-广西博白</t>
  </si>
  <si>
    <t>南海汽车站-博白汽车站</t>
  </si>
  <si>
    <t>广西梧州超大金晖运输集团有限公司</t>
  </si>
  <si>
    <t>南海-广西梧州</t>
  </si>
  <si>
    <t>南海汽车站-梧州汽车客运站服务站</t>
  </si>
  <si>
    <t>广西梧州超大金晖运输集团有限公司藤县分公司</t>
  </si>
  <si>
    <t>南海-广西藤县</t>
  </si>
  <si>
    <t>南海汽车站-苍梧汽车站-藤县汽车站</t>
  </si>
  <si>
    <t>广西玉林市岭南交通集团有限公司</t>
  </si>
  <si>
    <t>南海-广西玉林</t>
  </si>
  <si>
    <t>南海汽车站-岑溪探花车站-容县城南车站-北流南站-玉林客运站</t>
  </si>
  <si>
    <t>广西钦州泰禾运输集团有限责任公司灵山分公司</t>
  </si>
  <si>
    <t>南海-广西灵山</t>
  </si>
  <si>
    <t>南海汽车站-灵山汽车南站</t>
  </si>
  <si>
    <t>南海-广西岑溪</t>
  </si>
  <si>
    <t>南海汽车站-岑溪探花汽车站</t>
  </si>
  <si>
    <t>南海-广西容县</t>
  </si>
  <si>
    <t>南海汽车站-容县城南站</t>
  </si>
  <si>
    <t>广西贺州华安汽车运输有限责任公司</t>
  </si>
  <si>
    <t>南海-广西贺州</t>
  </si>
  <si>
    <t>南海汽车站-贺州灵峰客运站</t>
  </si>
  <si>
    <t>南海-广西浦北</t>
  </si>
  <si>
    <t>南海汽车站-浦北寨圩客运服务站</t>
  </si>
  <si>
    <t>大型卧铺中级</t>
  </si>
  <si>
    <t>南海—广西横县</t>
  </si>
  <si>
    <t>南海汽车站-横县汽车站</t>
  </si>
  <si>
    <t>铜仁全通汽车运输有限责任公司</t>
  </si>
  <si>
    <t>南海-贵州沿河</t>
  </si>
  <si>
    <t>南海汽车站-贵州沿河汽车站</t>
  </si>
  <si>
    <t>河南省开封汽车运输总公司</t>
  </si>
  <si>
    <t>南海-河南开封</t>
  </si>
  <si>
    <t>南海汽车站-开封汽车站</t>
  </si>
  <si>
    <t>驻马店市汽车运输有限公司</t>
  </si>
  <si>
    <t>南海-河南平舆</t>
  </si>
  <si>
    <t>南海汽车站-平舆汽车站</t>
  </si>
  <si>
    <t>-</t>
  </si>
  <si>
    <t xml:space="preserve">填报单位：7、佛山市南海佛广交通集团有限公司里水汽车客运站         线路条数：18条           联系人：卓俊权              </t>
  </si>
  <si>
    <t>加收燃油附加费后的执行票价（0.01 ）元/人公里</t>
  </si>
  <si>
    <t>运价（元/人公里）</t>
  </si>
  <si>
    <t>广西钦州泰和运输集团有限责任公司灵山分公司</t>
  </si>
  <si>
    <t>里水-广西灵山</t>
  </si>
  <si>
    <t>岑溪-容县-北流-玉林-兴业-寨圩-乐民-石塘-佛子-灵山</t>
  </si>
  <si>
    <t>大型高级卧铺</t>
  </si>
  <si>
    <t>—</t>
  </si>
  <si>
    <t>广西驰程汽车运输有限责任公司德保汽车总站</t>
  </si>
  <si>
    <t>里水-广西靖西</t>
  </si>
  <si>
    <t>南宁-平果-隆安-百色-田阳-田东-德保-靖西-那坡</t>
  </si>
  <si>
    <t>大型高级座席</t>
  </si>
  <si>
    <t>佛山市三水区运发有限公司客运分公司</t>
  </si>
  <si>
    <t>里水-广西博白</t>
  </si>
  <si>
    <r>
      <rPr>
        <sz val="10"/>
        <rFont val="宋体"/>
        <family val="0"/>
      </rPr>
      <t>博白-岑溪</t>
    </r>
    <r>
      <rPr>
        <sz val="10"/>
        <rFont val="宋体"/>
        <family val="0"/>
      </rPr>
      <t>-容县-北流-玉林</t>
    </r>
  </si>
  <si>
    <t>广西运德汽车运输集团有限公司天等汽车总站</t>
  </si>
  <si>
    <t>里水-广西天等</t>
  </si>
  <si>
    <t>大新、天等</t>
  </si>
  <si>
    <t>玉林运美运通客运有限公司</t>
  </si>
  <si>
    <t>里水-广西玉林</t>
  </si>
  <si>
    <t>玉林</t>
  </si>
  <si>
    <t>里水-湖南宁远</t>
  </si>
  <si>
    <t>宁远</t>
  </si>
  <si>
    <t>里水-湖南冷水滩</t>
  </si>
  <si>
    <r>
      <rPr>
        <sz val="10"/>
        <rFont val="宋体"/>
        <family val="0"/>
      </rPr>
      <t>冷水滩-永州</t>
    </r>
    <r>
      <rPr>
        <sz val="10"/>
        <rFont val="宋体"/>
        <family val="0"/>
      </rPr>
      <t>=芝山-茶林-麻江</t>
    </r>
  </si>
  <si>
    <t>永州市旺达运输有限公司</t>
  </si>
  <si>
    <t>里水-湖南祁阳</t>
  </si>
  <si>
    <t>芦洪市-麻江-卫星</t>
  </si>
  <si>
    <t>里水-湖南衡阳</t>
  </si>
  <si>
    <t>流峰-常宁-衡阳-西渡-演坡桥-金兰</t>
  </si>
  <si>
    <t>里水—湖南蓝山</t>
  </si>
  <si>
    <t>蓝山</t>
  </si>
  <si>
    <t>宜宾戎宸运业有限责任公司南溪分公司</t>
  </si>
  <si>
    <t>里水-四川南溪</t>
  </si>
  <si>
    <t>白沙-叙永-兴文-长宁-江安-南溪-宜宾-泸州-永川-荣昌-隆昌-合江</t>
  </si>
  <si>
    <t>恩施联运集团来凤县程发快客有限公司</t>
  </si>
  <si>
    <t>里水-湖北来凤</t>
  </si>
  <si>
    <t>永顺-龙山-来凤-咸丰-宣恩-恩施-利川-鹤峰</t>
  </si>
  <si>
    <t>江西宜春汽车运输股份有限公司</t>
  </si>
  <si>
    <t>里水-江西万载</t>
  </si>
  <si>
    <r>
      <rPr>
        <sz val="10"/>
        <color indexed="8"/>
        <rFont val="宋体"/>
        <family val="0"/>
      </rPr>
      <t>吉安=安福</t>
    </r>
    <r>
      <rPr>
        <sz val="10"/>
        <color indexed="8"/>
        <rFont val="宋体"/>
        <family val="0"/>
      </rPr>
      <t>-宜春-</t>
    </r>
    <r>
      <rPr>
        <sz val="10"/>
        <color indexed="8"/>
        <rFont val="宋体"/>
        <family val="0"/>
      </rPr>
      <t>万载</t>
    </r>
  </si>
  <si>
    <t>里水-江西唐江</t>
  </si>
  <si>
    <r>
      <rPr>
        <sz val="10"/>
        <color indexed="8"/>
        <rFont val="宋体"/>
        <family val="0"/>
      </rPr>
      <t>信丰-南康</t>
    </r>
    <r>
      <rPr>
        <sz val="10"/>
        <color indexed="8"/>
        <rFont val="宋体"/>
        <family val="0"/>
      </rPr>
      <t>-赣州-</t>
    </r>
    <r>
      <rPr>
        <sz val="10"/>
        <color indexed="8"/>
        <rFont val="宋体"/>
        <family val="0"/>
      </rPr>
      <t>唐江上犹</t>
    </r>
  </si>
  <si>
    <t>莆田中旅交通运输有限公司</t>
  </si>
  <si>
    <t>里水-福建莆田</t>
  </si>
  <si>
    <r>
      <rPr>
        <sz val="10"/>
        <color indexed="8"/>
        <rFont val="宋体"/>
        <family val="0"/>
      </rPr>
      <t>汕头</t>
    </r>
    <r>
      <rPr>
        <sz val="10"/>
        <color indexed="8"/>
        <rFont val="宋体"/>
        <family val="0"/>
      </rPr>
      <t>-潮州-漳州-厦门-同安-水头-南安-泉州-晋江-石狮-惠安</t>
    </r>
    <r>
      <rPr>
        <sz val="10"/>
        <color indexed="8"/>
        <rFont val="宋体"/>
        <family val="0"/>
      </rPr>
      <t>莆田-仙游</t>
    </r>
    <r>
      <rPr>
        <sz val="10"/>
        <color indexed="8"/>
        <rFont val="宋体"/>
        <family val="0"/>
      </rPr>
      <t>-福清-福州</t>
    </r>
  </si>
  <si>
    <t>张家界汽车运输有限责任公司</t>
  </si>
  <si>
    <t>里水-湖南张家界</t>
  </si>
  <si>
    <t xml:space="preserve"> 常德-桃源-慈利-张家界</t>
  </si>
  <si>
    <t>珠海公交信禾长运股份有限公司</t>
  </si>
  <si>
    <t>里水-贵州毕节</t>
  </si>
  <si>
    <t>独山-都匀-扎佐-修文-黔西-大方-赫章-毕节-纳雍</t>
  </si>
  <si>
    <t>四川南充当代运业集团有限公司</t>
  </si>
  <si>
    <t>里水-四川仪陇</t>
  </si>
  <si>
    <t>重庆-蓬溪-营山-阆中-仪陇</t>
  </si>
  <si>
    <t>说明：1、线路名称填写××-××；
      2、沿途经停站场请以此填写从起点到终点的停靠车站；
      3、类型等级填写车型分类档等。</t>
  </si>
  <si>
    <t xml:space="preserve">填报单位：8、佛山市南海佛广交通集团有限公司官窑汽车客运站                 线路条数：11条             联系人：郭艳荧                   </t>
  </si>
  <si>
    <r>
      <rPr>
        <sz val="10"/>
        <color indexed="8"/>
        <rFont val="宋体"/>
        <family val="0"/>
      </rPr>
      <t>加收燃油附加费后的执行票价（</t>
    </r>
    <r>
      <rPr>
        <b/>
        <sz val="10"/>
        <color indexed="10"/>
        <rFont val="宋体"/>
        <family val="0"/>
      </rPr>
      <t>0.01</t>
    </r>
    <r>
      <rPr>
        <sz val="10"/>
        <color indexed="8"/>
        <rFont val="宋体"/>
        <family val="0"/>
      </rPr>
      <t>）元/人公里</t>
    </r>
  </si>
  <si>
    <t>官窑-广西灵山</t>
  </si>
  <si>
    <t>岑溪-北流-玉林-城南-城隍-乐民-容县-寨圩-石塘-佛子-灵山</t>
  </si>
  <si>
    <t>广西钦州泰禾运输集团有限责任公司浦北分公司</t>
  </si>
  <si>
    <t>官窑-广西浦北</t>
  </si>
  <si>
    <t>岑溪-北流-玉林-兴业-石南-广西城隍-容县-广西塞圩-福旺-小江-浦北</t>
  </si>
  <si>
    <t>广西博白县第二运输有限公司、佛山市三水区运发有限公司客运分公司</t>
  </si>
  <si>
    <t>官窑-广西博白</t>
  </si>
  <si>
    <t>容县-北流-玉林-博白</t>
  </si>
  <si>
    <t>衡阳汽车运输集团有限公司、广州市陆运有限公司</t>
  </si>
  <si>
    <t>官窑-湖南祁东</t>
  </si>
  <si>
    <t>永州-冷水滩-祁阳-祁东</t>
  </si>
  <si>
    <t>广西驰程汽车运输有限责任公司德保汽车总站、深圳市宝路华宝龙运输有限公司</t>
  </si>
  <si>
    <t>官窑-广西德保</t>
  </si>
  <si>
    <t>隆安-平果-田东-田阳-那坡-靖西-德保</t>
  </si>
  <si>
    <t>广西运德汽车运输集团有限公司天等汽车总站、广西运德汽车运输集团有限公司大新汽车总站</t>
  </si>
  <si>
    <t>官窑-广西天等</t>
  </si>
  <si>
    <t>那桐-屏山-大新-天等</t>
  </si>
  <si>
    <t>广西贺州华安汽车运输股份有限公司客运分公司</t>
  </si>
  <si>
    <t>官窑-广西贺州</t>
  </si>
  <si>
    <t>怀集-信都-八步-贺州</t>
  </si>
  <si>
    <t>广西玉林市岭南客运有限公司</t>
  </si>
  <si>
    <t>官窑-广西玉林</t>
  </si>
  <si>
    <t>岑溪-容县-北流-玉林</t>
  </si>
  <si>
    <t>四川南充汽车运输(集团)有限公司</t>
  </si>
  <si>
    <t>官窑-四川南充</t>
  </si>
  <si>
    <t>重庆-岳池-广安-遂宁-射洪-三台-绵阳-梓潼-蓬安-西充-南部-阆中-苍溪-广元-蓬溪-营山-仪陇-渠县</t>
  </si>
  <si>
    <t>官窑-贵州毕节</t>
  </si>
  <si>
    <t>贵州省遵义汽车运输（集团）省际客运有限公司</t>
  </si>
  <si>
    <t>官窑-贵州遵义</t>
  </si>
  <si>
    <t xml:space="preserve">马场坪-瓮安-息峰-遵义-桐梓-绥阳-仁怀-正安-道真-习水-赤水-务州  </t>
  </si>
  <si>
    <t>大型中级座席</t>
  </si>
  <si>
    <t xml:space="preserve">马场坪-瓮安-息峰-遵义-桐梓-绥阳-仁怀-正安-道真-习水-赤水-务州 </t>
  </si>
  <si>
    <t xml:space="preserve">填报单位：9、佛山市南海佛广交通集团有限公司西樵汽车客运站           线路条数：24条               联系人：冯嘉铭              </t>
  </si>
  <si>
    <r>
      <t>加收燃油附加费后的执行票价（</t>
    </r>
    <r>
      <rPr>
        <b/>
        <sz val="10"/>
        <rFont val="宋体"/>
        <family val="0"/>
      </rPr>
      <t>0.01</t>
    </r>
    <r>
      <rPr>
        <sz val="10"/>
        <rFont val="宋体"/>
        <family val="0"/>
      </rPr>
      <t>）元/人公里</t>
    </r>
  </si>
  <si>
    <t>广西通泰汽车运输集团有限公司桂平汽车总站</t>
  </si>
  <si>
    <t>西樵－广西桂平</t>
  </si>
  <si>
    <t>西樵汽车站-藤县汽车站-平南镇隆汽车站-桂平汽车站</t>
  </si>
  <si>
    <t>广西奔马交通集团有限公司</t>
  </si>
  <si>
    <t>西樵-广西玉林</t>
  </si>
  <si>
    <t>西樵汽车站-山口汽车站-博白汽车站-玉林汽车站</t>
  </si>
  <si>
    <t>西樵－广西贵港</t>
  </si>
  <si>
    <t>西樵汽车站-桥圩汽车站-东津汽车站-贵港汽车站</t>
  </si>
  <si>
    <t>广西贺州华安汽车运输有限责任公司客运分公司</t>
  </si>
  <si>
    <t>西樵-广西贺州</t>
  </si>
  <si>
    <t>西樵汽车站-信都汽车站-八步汽车站-贺州汽车站</t>
  </si>
  <si>
    <t>佛山市高明区汽车运输有限公司</t>
  </si>
  <si>
    <t>西樵－广西藤县</t>
  </si>
  <si>
    <t>西樵汽车站-苍梧汽车站-藤县汽车站</t>
  </si>
  <si>
    <t>西樵汽车站-容县汽车站-玉林汽车站-百合汽车站-横县汽车站</t>
  </si>
  <si>
    <t>广西运德汽车运输集团有限公司横县汽车总站</t>
  </si>
  <si>
    <t>西樵-广西横县</t>
  </si>
  <si>
    <t>西樵-广西灵山</t>
  </si>
  <si>
    <t>西樵汽车站-容县汽车站-玉林汽车站-乐民汽车站-佛子汽车站-灵山汽车站</t>
  </si>
  <si>
    <t>广州市穗美怡汽车运输有限公司</t>
  </si>
  <si>
    <t>西樵-广西靖西</t>
  </si>
  <si>
    <t>西樵汽车站-南宁汽车站-田东汽车站-大新汽车站-靖西汽车站</t>
  </si>
  <si>
    <t>广西驰程汽车运输有限责任公司靖西汽车总站</t>
  </si>
  <si>
    <t>广西运德集团北海汽车运输有限公司</t>
  </si>
  <si>
    <t>西樵-广西北海</t>
  </si>
  <si>
    <t>西樵汽车站-湛江汽车站-山口汽车站-合浦汽车站-北海汽车站</t>
  </si>
  <si>
    <t>广西河池运达汽车运输有限责任公司东兰汽车总站</t>
  </si>
  <si>
    <t>西樵-广西东兰</t>
  </si>
  <si>
    <t>西樵汽车站-上林汽车站-马山汽车站-都安汽车站-东兰汽车站</t>
  </si>
  <si>
    <t>广东省江门市汽运集团有限公司主席台山汽车总站</t>
  </si>
  <si>
    <t>西樵-湖南安乡</t>
  </si>
  <si>
    <t>西樵汽车站-湘潭汽车站-黄山头汽车站-安乡汽车站</t>
  </si>
  <si>
    <t>湖南常德欣运集团股份有限公司</t>
  </si>
  <si>
    <t>西樵-湖南宁远</t>
  </si>
  <si>
    <t>西樵汽车站-麻江汽车站-茶林汽车站-宁远汽车站</t>
  </si>
  <si>
    <t>广西现代运输集团有限公司</t>
  </si>
  <si>
    <t>西樵-广西南宁</t>
  </si>
  <si>
    <t>西樵汽车客运站-南宁西乡塘客运站</t>
  </si>
  <si>
    <t>广西现代桂弘汽车运输有限公司</t>
  </si>
  <si>
    <t>西樵-江西信丰</t>
  </si>
  <si>
    <t>西樵汽车站-信丰汽车站</t>
  </si>
  <si>
    <t>安福县汽车运输总公司</t>
  </si>
  <si>
    <t>西樵-江西安福</t>
  </si>
  <si>
    <t>西樵汽车站-泰和汽车站-吉安汽车站-安福汽车站</t>
  </si>
  <si>
    <t>佛山市汽车运输集团有限公司</t>
  </si>
  <si>
    <t>江西新世纪汽运集团于都长运有限公司</t>
  </si>
  <si>
    <t>西樵-江西于都</t>
  </si>
  <si>
    <t>西樵汽车站-赣州汽车站-于都汽车站</t>
  </si>
  <si>
    <r>
      <rPr>
        <sz val="10"/>
        <color indexed="8"/>
        <rFont val="宋体"/>
        <family val="0"/>
      </rPr>
      <t>珠海</t>
    </r>
    <r>
      <rPr>
        <sz val="10"/>
        <color indexed="8"/>
        <rFont val="Geneva"/>
        <family val="2"/>
      </rPr>
      <t>-</t>
    </r>
    <r>
      <rPr>
        <sz val="10"/>
        <color indexed="8"/>
        <rFont val="宋体"/>
        <family val="0"/>
      </rPr>
      <t>湖南沅陵</t>
    </r>
  </si>
  <si>
    <t>西樵汽车站-沅陵汽车站</t>
  </si>
  <si>
    <t>怀化公路运输集团有限责任公司</t>
  </si>
  <si>
    <r>
      <t>珠海</t>
    </r>
    <r>
      <rPr>
        <sz val="10"/>
        <rFont val="Geneva"/>
        <family val="2"/>
      </rPr>
      <t>-</t>
    </r>
    <r>
      <rPr>
        <sz val="10"/>
        <rFont val="宋体"/>
        <family val="0"/>
      </rPr>
      <t>湖南沅陵</t>
    </r>
  </si>
  <si>
    <t>商丘交通运输集团有限公司</t>
  </si>
  <si>
    <t>西樵-河南商丘</t>
  </si>
  <si>
    <t>西樵汽车站-信阳汽车站-驻马店汽车站-周口汽车站-商丘汽车站</t>
  </si>
  <si>
    <t>西樵-广西柳州</t>
  </si>
  <si>
    <t>西樵汽车站-平乐汽车站-荔浦汽车站-鹿寨汽车站-柳州汽车站</t>
  </si>
  <si>
    <t>广西瑞通运输集团有限公司客运总站</t>
  </si>
  <si>
    <t>四川泸州长龙运业集团有限公司</t>
  </si>
  <si>
    <t>西樵-四川泸州</t>
  </si>
  <si>
    <t>西樵汽车站-叙永汽车站-隆昌汽车站-宜宾汽车站-泸洲汽车站</t>
  </si>
  <si>
    <t>新国线集团（福州）运输有限公司</t>
  </si>
  <si>
    <t>西樵-福建福州</t>
  </si>
  <si>
    <t>西樵汽车站-厦门汽车站-泉州汽车站-福州汽车站</t>
  </si>
  <si>
    <t>遵义集顺达交通运输集团长途客车有限责任公司</t>
  </si>
  <si>
    <t>西樵-贵州绥阳</t>
  </si>
  <si>
    <t>西樵汽车站-独山汽车站-都匀汽车站-贵阳汽车站-绥阳汽车站</t>
  </si>
  <si>
    <t>四川广安宁祥运业（集团）有限公司</t>
  </si>
  <si>
    <t>西樵-四川武胜</t>
  </si>
  <si>
    <t>西樵汽车站-重庆汽车站-合川汽车站-钱塘汽车站-武胜汽车站</t>
  </si>
  <si>
    <t>四川南充当代运业（集团）有限公司南部华隆分公司</t>
  </si>
  <si>
    <t>西樵-四川南部</t>
  </si>
  <si>
    <t>西樵汽车客运站-南部城西客运站</t>
  </si>
  <si>
    <t>大型座席中级</t>
  </si>
  <si>
    <t>填报单位：10、佛山市南海佛广交通集团有限公司丹灶汽车客运站         线路条数：16条           联系人：林伟波            联系电话：0757-85433398</t>
  </si>
  <si>
    <t>加收燃油附加费后的执行票价（0.01）元/人公里</t>
  </si>
  <si>
    <t>广西梧州超大金晖汽车运输有限公司岑溪分公司</t>
  </si>
  <si>
    <t>丹灶-广西岑溪</t>
  </si>
  <si>
    <t>丹灶汽车站-罗定汽车站-榃滨汽车站-岑溪汽车站</t>
  </si>
  <si>
    <t>丹灶-广西贵港</t>
  </si>
  <si>
    <t>丹灶汽车站-贵港汽车站</t>
  </si>
  <si>
    <t>丹灶-广西柳州</t>
  </si>
  <si>
    <t>丹灶汽车站-荔浦汽车站-鹿寨汽车站-柳州汽车站</t>
  </si>
  <si>
    <t>广西河池运达汽车运输有限责任公司金城江汽车总站</t>
  </si>
  <si>
    <t>丹灶-广西金城江</t>
  </si>
  <si>
    <t>丹灶汽车站-宜州汽车站-金城江汽车站</t>
  </si>
  <si>
    <t>广州市陆运有限公司</t>
  </si>
  <si>
    <t>丹灶-广西融安</t>
  </si>
  <si>
    <t>丹灶汽车站-融水汽车站-融安汽车站</t>
  </si>
  <si>
    <t>丹灶-广西灵山</t>
  </si>
  <si>
    <t>丹灶汽车站-寨圩汽车站-乐民汽车站-佛子汽车站-灵山汽车站</t>
  </si>
  <si>
    <t>丹灶汽车站-寨圩汽车站-乐民汽车站-佛子汽车站-浦北汽车站</t>
  </si>
  <si>
    <t>丹灶-广西浦北</t>
  </si>
  <si>
    <t>广西贺州华安汽车运输股份有限公司</t>
  </si>
  <si>
    <t>丹灶-广西信都</t>
  </si>
  <si>
    <t>丹灶汽车站-梁村-岗坪汽车站-信都汽车站</t>
  </si>
  <si>
    <t>于都县方通长运有限责任公司</t>
  </si>
  <si>
    <t>丹灶-江西于都</t>
  </si>
  <si>
    <t>丹灶汽车站-于都汽车站</t>
  </si>
  <si>
    <t>道县宏佳运输有限公司</t>
  </si>
  <si>
    <t>丹灶-湖南道县</t>
  </si>
  <si>
    <t>丹灶汽车站-宁远汽车站-道县汽车站</t>
  </si>
  <si>
    <t>衡阳汽车运输集团有限公司常宁分公司</t>
  </si>
  <si>
    <t>丹灶-湖南常宁</t>
  </si>
  <si>
    <t>丹灶汽车站-常宁汽车站</t>
  </si>
  <si>
    <t>丹灶-贵州正安</t>
  </si>
  <si>
    <t>丹灶汽车站-独山汽车站-都匀汽车站-贵阳汽车站-遵义汽车站-绥阳汽车站-正安汽车站</t>
  </si>
  <si>
    <t>贵州省兴黔交汽车运输（集团）铜仁有限公司</t>
  </si>
  <si>
    <t>丹灶-贵州印江</t>
  </si>
  <si>
    <t>丹灶汽车站-铜仁汽车站-思南汽车站-德江汽车站-印江汽车站</t>
  </si>
  <si>
    <t>丹灶-贵州从江</t>
  </si>
  <si>
    <t>丹灶汽车站-八洛汽车站-洛香汽车站-从江汽车站</t>
  </si>
  <si>
    <t>丹灶-贵州沿河</t>
  </si>
  <si>
    <t>丹灶汽车站-秀山汽车站-松桃甘龙-德江汽车站-沿河汽车站</t>
  </si>
  <si>
    <t>四川南充当代运业（集团）有限公司</t>
  </si>
  <si>
    <t>丹灶-四川仪陇</t>
  </si>
  <si>
    <t>丹灶汽车站-南充汽车站-西充汽车站-仪陇汽车站</t>
  </si>
  <si>
    <t>填报单位：11、佛山市南海佛广交通集团有限公司九江汽车客运站             线路条数：1条             联系人：冯嘉铭           联系电话：0757-86507575</t>
  </si>
  <si>
    <t>广西运德汽车运输集团有限公司隆安汽车总站</t>
  </si>
  <si>
    <t>隆安-中山小榄</t>
  </si>
  <si>
    <t>隆安汽车站-中山小榄汽车客运站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</si>
</sst>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_-* #,##0_-;\-* #,##0_-;_-* &quot;-&quot;_-;_-@_-"/>
    <numFmt numFmtId="179" formatCode="0.00_);[Red]\(0.00\)"/>
    <numFmt numFmtId="180" formatCode="#,##0_ 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Geneva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16" fillId="0" borderId="0" applyProtection="0">
      <alignment vertical="center"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16" fillId="0" borderId="0" applyProtection="0">
      <alignment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3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3" fillId="33" borderId="9" xfId="6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3" fillId="33" borderId="9" xfId="67" applyNumberFormat="1" applyFont="1" applyFill="1" applyBorder="1" applyAlignment="1">
      <alignment horizontal="center" vertical="center" wrapText="1"/>
    </xf>
    <xf numFmtId="177" fontId="3" fillId="33" borderId="9" xfId="67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54" applyNumberFormat="1" applyFont="1" applyFill="1" applyBorder="1" applyAlignment="1">
      <alignment horizontal="center" vertical="center" wrapText="1"/>
    </xf>
    <xf numFmtId="0" fontId="4" fillId="0" borderId="9" xfId="54" applyNumberFormat="1" applyFont="1" applyFill="1" applyBorder="1" applyAlignment="1">
      <alignment horizontal="center" vertical="center" wrapText="1"/>
    </xf>
    <xf numFmtId="0" fontId="5" fillId="33" borderId="9" xfId="54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" fillId="33" borderId="9" xfId="54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33" borderId="11" xfId="54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76" fontId="4" fillId="33" borderId="9" xfId="67" applyNumberFormat="1" applyFont="1" applyFill="1" applyBorder="1" applyAlignment="1">
      <alignment horizontal="center" vertical="center" wrapText="1"/>
    </xf>
    <xf numFmtId="177" fontId="4" fillId="33" borderId="9" xfId="67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176" fontId="4" fillId="33" borderId="11" xfId="67" applyNumberFormat="1" applyFont="1" applyFill="1" applyBorder="1" applyAlignment="1">
      <alignment horizontal="center" vertical="center" wrapText="1"/>
    </xf>
    <xf numFmtId="177" fontId="4" fillId="33" borderId="11" xfId="67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3" fillId="0" borderId="9" xfId="67" applyNumberFormat="1" applyFont="1" applyFill="1" applyBorder="1" applyAlignment="1">
      <alignment horizontal="center" vertical="center" wrapText="1"/>
    </xf>
    <xf numFmtId="0" fontId="3" fillId="33" borderId="11" xfId="67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33" borderId="12" xfId="67" applyNumberFormat="1" applyFont="1" applyFill="1" applyBorder="1" applyAlignment="1">
      <alignment horizontal="center" vertical="center" wrapText="1"/>
    </xf>
    <xf numFmtId="0" fontId="6" fillId="33" borderId="9" xfId="67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33" borderId="9" xfId="67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67" applyNumberFormat="1" applyFont="1" applyFill="1" applyBorder="1" applyAlignment="1">
      <alignment horizontal="center" vertical="center" wrapText="1"/>
    </xf>
    <xf numFmtId="0" fontId="6" fillId="0" borderId="9" xfId="67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33" borderId="9" xfId="67" applyNumberFormat="1" applyFont="1" applyFill="1" applyBorder="1" applyAlignment="1">
      <alignment horizontal="center" vertical="center" wrapText="1"/>
    </xf>
    <xf numFmtId="177" fontId="6" fillId="33" borderId="9" xfId="67" applyNumberFormat="1" applyFont="1" applyFill="1" applyBorder="1" applyAlignment="1">
      <alignment horizontal="center" vertical="center" wrapText="1"/>
    </xf>
    <xf numFmtId="176" fontId="3" fillId="0" borderId="9" xfId="67" applyNumberFormat="1" applyFont="1" applyFill="1" applyBorder="1" applyAlignment="1">
      <alignment horizontal="center" vertical="center" wrapText="1"/>
    </xf>
    <xf numFmtId="177" fontId="3" fillId="0" borderId="9" xfId="67" applyNumberFormat="1" applyFont="1" applyFill="1" applyBorder="1" applyAlignment="1">
      <alignment horizontal="center" vertical="center" wrapText="1"/>
    </xf>
    <xf numFmtId="176" fontId="6" fillId="0" borderId="9" xfId="67" applyNumberFormat="1" applyFont="1" applyFill="1" applyBorder="1" applyAlignment="1">
      <alignment horizontal="center" vertical="center" wrapText="1"/>
    </xf>
    <xf numFmtId="177" fontId="6" fillId="0" borderId="9" xfId="67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7" applyNumberFormat="1" applyFont="1" applyFill="1" applyBorder="1" applyAlignment="1">
      <alignment horizontal="center" vertical="center" wrapText="1"/>
    </xf>
    <xf numFmtId="0" fontId="3" fillId="33" borderId="9" xfId="67" applyNumberFormat="1" applyFont="1" applyFill="1" applyBorder="1" applyAlignment="1">
      <alignment horizontal="center" vertical="center" wrapText="1"/>
    </xf>
    <xf numFmtId="0" fontId="6" fillId="33" borderId="9" xfId="67" applyNumberFormat="1" applyFont="1" applyFill="1" applyBorder="1" applyAlignment="1">
      <alignment horizontal="center" vertical="center" wrapText="1"/>
    </xf>
    <xf numFmtId="176" fontId="6" fillId="33" borderId="9" xfId="67" applyNumberFormat="1" applyFont="1" applyFill="1" applyBorder="1" applyAlignment="1">
      <alignment horizontal="center" vertical="center" wrapText="1"/>
    </xf>
    <xf numFmtId="177" fontId="6" fillId="33" borderId="9" xfId="67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9" xfId="65" applyNumberFormat="1" applyFont="1" applyFill="1" applyBorder="1" applyAlignment="1">
      <alignment horizontal="center" vertical="center" wrapText="1"/>
    </xf>
    <xf numFmtId="0" fontId="6" fillId="0" borderId="12" xfId="65" applyNumberFormat="1" applyFont="1" applyFill="1" applyBorder="1" applyAlignment="1">
      <alignment horizontal="center" vertical="center" wrapText="1"/>
    </xf>
    <xf numFmtId="0" fontId="6" fillId="0" borderId="13" xfId="65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178" fontId="0" fillId="33" borderId="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0" fontId="0" fillId="33" borderId="15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66" applyNumberFormat="1" applyFont="1" applyFill="1" applyBorder="1" applyAlignment="1">
      <alignment horizontal="center" vertical="center" wrapText="1"/>
    </xf>
    <xf numFmtId="0" fontId="5" fillId="33" borderId="9" xfId="59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9" xfId="59" applyNumberFormat="1" applyFont="1" applyFill="1" applyBorder="1" applyAlignment="1">
      <alignment horizontal="center" vertical="center" wrapText="1"/>
    </xf>
    <xf numFmtId="0" fontId="5" fillId="33" borderId="9" xfId="65" applyNumberFormat="1" applyFont="1" applyFill="1" applyBorder="1" applyAlignment="1">
      <alignment horizontal="center" vertical="center" wrapText="1"/>
    </xf>
    <xf numFmtId="0" fontId="6" fillId="33" borderId="9" xfId="66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5" fillId="0" borderId="9" xfId="65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6" fillId="0" borderId="9" xfId="59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9" xfId="66" applyNumberFormat="1" applyFont="1" applyFill="1" applyBorder="1" applyAlignment="1">
      <alignment horizontal="center" vertical="center" wrapText="1"/>
    </xf>
    <xf numFmtId="0" fontId="3" fillId="33" borderId="11" xfId="66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6" fillId="0" borderId="19" xfId="65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6" fillId="0" borderId="20" xfId="65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179" fontId="5" fillId="33" borderId="9" xfId="0" applyNumberFormat="1" applyFont="1" applyFill="1" applyBorder="1" applyAlignment="1">
      <alignment horizontal="center" vertical="center" wrapText="1"/>
    </xf>
    <xf numFmtId="180" fontId="4" fillId="33" borderId="9" xfId="0" applyNumberFormat="1" applyFont="1" applyFill="1" applyBorder="1" applyAlignment="1">
      <alignment horizontal="center" vertical="center" wrapText="1"/>
    </xf>
    <xf numFmtId="179" fontId="4" fillId="33" borderId="9" xfId="0" applyNumberFormat="1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79" fontId="5" fillId="33" borderId="11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workbookViewId="0" topLeftCell="A1">
      <selection activeCell="G14" sqref="G14"/>
    </sheetView>
  </sheetViews>
  <sheetFormatPr defaultColWidth="8.625" defaultRowHeight="18" customHeight="1"/>
  <cols>
    <col min="1" max="1" width="5.00390625" style="1" customWidth="1"/>
    <col min="2" max="2" width="15.625" style="1" customWidth="1"/>
    <col min="3" max="3" width="11.50390625" style="1" customWidth="1"/>
    <col min="4" max="4" width="20.375" style="1" customWidth="1"/>
    <col min="5" max="5" width="6.375" style="1" customWidth="1"/>
    <col min="6" max="6" width="6.125" style="1" customWidth="1"/>
    <col min="7" max="7" width="13.375" style="1" customWidth="1"/>
    <col min="8" max="8" width="6.125" style="1" customWidth="1"/>
    <col min="9" max="9" width="6.875" style="1" customWidth="1"/>
    <col min="10" max="10" width="7.25390625" style="1" customWidth="1"/>
    <col min="11" max="11" width="7.375" style="1" customWidth="1"/>
    <col min="12" max="12" width="5.875" style="1" customWidth="1"/>
    <col min="13" max="13" width="6.625" style="1" customWidth="1"/>
    <col min="14" max="17" width="7.25390625" style="1" customWidth="1"/>
    <col min="18" max="16384" width="8.625" style="1" customWidth="1"/>
  </cols>
  <sheetData>
    <row r="1" spans="1:17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7.25" customHeight="1">
      <c r="A3" s="6" t="s">
        <v>2</v>
      </c>
      <c r="B3" s="127" t="s">
        <v>3</v>
      </c>
      <c r="C3" s="127"/>
      <c r="D3" s="127"/>
      <c r="E3" s="127"/>
      <c r="F3" s="127"/>
      <c r="G3" s="127"/>
      <c r="H3" s="127"/>
      <c r="I3" s="127"/>
      <c r="J3" s="127" t="s">
        <v>4</v>
      </c>
      <c r="K3" s="127"/>
      <c r="L3" s="127"/>
      <c r="M3" s="127"/>
      <c r="N3" s="127"/>
      <c r="O3" s="127"/>
      <c r="P3" s="127"/>
      <c r="Q3" s="127"/>
    </row>
    <row r="4" spans="1:17" s="126" customFormat="1" ht="45.75" customHeight="1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  <c r="K4" s="6"/>
      <c r="L4" s="6" t="s">
        <v>12</v>
      </c>
      <c r="M4" s="6" t="s">
        <v>13</v>
      </c>
      <c r="N4" s="6" t="s">
        <v>14</v>
      </c>
      <c r="O4" s="6"/>
      <c r="P4" s="6" t="s">
        <v>15</v>
      </c>
      <c r="Q4" s="6"/>
    </row>
    <row r="5" spans="1:17" s="126" customFormat="1" ht="34.5" customHeight="1">
      <c r="A5" s="68"/>
      <c r="B5" s="6"/>
      <c r="C5" s="6"/>
      <c r="D5" s="6"/>
      <c r="E5" s="6"/>
      <c r="F5" s="6" t="s">
        <v>16</v>
      </c>
      <c r="G5" s="6" t="s">
        <v>17</v>
      </c>
      <c r="H5" s="6" t="s">
        <v>18</v>
      </c>
      <c r="I5" s="6"/>
      <c r="J5" s="6" t="s">
        <v>19</v>
      </c>
      <c r="K5" s="6" t="s">
        <v>20</v>
      </c>
      <c r="L5" s="6"/>
      <c r="M5" s="6"/>
      <c r="N5" s="6" t="s">
        <v>21</v>
      </c>
      <c r="O5" s="6" t="s">
        <v>22</v>
      </c>
      <c r="P5" s="6" t="s">
        <v>23</v>
      </c>
      <c r="Q5" s="6" t="s">
        <v>24</v>
      </c>
    </row>
    <row r="6" spans="1:17" s="1" customFormat="1" ht="27" customHeight="1">
      <c r="A6" s="5">
        <v>1</v>
      </c>
      <c r="B6" s="90" t="s">
        <v>25</v>
      </c>
      <c r="C6" s="6" t="s">
        <v>26</v>
      </c>
      <c r="D6" s="6" t="s">
        <v>27</v>
      </c>
      <c r="E6" s="6" t="s">
        <v>28</v>
      </c>
      <c r="F6" s="6">
        <v>53</v>
      </c>
      <c r="G6" s="6" t="s">
        <v>29</v>
      </c>
      <c r="H6" s="6">
        <v>0.312</v>
      </c>
      <c r="I6" s="6">
        <v>605</v>
      </c>
      <c r="J6" s="6">
        <v>643</v>
      </c>
      <c r="K6" s="129">
        <f aca="true" t="shared" si="0" ref="K6:K10">J6/(F6*0.5)</f>
        <v>24.264150943396228</v>
      </c>
      <c r="L6" s="6">
        <v>1</v>
      </c>
      <c r="M6" s="6">
        <v>0</v>
      </c>
      <c r="N6" s="74">
        <f aca="true" t="shared" si="1" ref="N6:N51">I6*H6+K6+L6</f>
        <v>214.02415094339622</v>
      </c>
      <c r="O6" s="74">
        <f aca="true" t="shared" si="2" ref="O6:O51">N6</f>
        <v>214.02415094339622</v>
      </c>
      <c r="P6" s="130">
        <f aca="true" t="shared" si="3" ref="P6:P51">H6*I6+K6+L6+I6*0.01</f>
        <v>220.07415094339623</v>
      </c>
      <c r="Q6" s="6" t="s">
        <v>30</v>
      </c>
    </row>
    <row r="7" spans="1:17" s="1" customFormat="1" ht="27" customHeight="1">
      <c r="A7" s="5">
        <v>2</v>
      </c>
      <c r="B7" s="90" t="s">
        <v>25</v>
      </c>
      <c r="C7" s="6" t="s">
        <v>26</v>
      </c>
      <c r="D7" s="6" t="s">
        <v>27</v>
      </c>
      <c r="E7" s="6" t="s">
        <v>28</v>
      </c>
      <c r="F7" s="6">
        <v>53</v>
      </c>
      <c r="G7" s="6" t="s">
        <v>29</v>
      </c>
      <c r="H7" s="6">
        <v>0.364</v>
      </c>
      <c r="I7" s="6">
        <v>605</v>
      </c>
      <c r="J7" s="6">
        <v>643</v>
      </c>
      <c r="K7" s="129">
        <f aca="true" t="shared" si="4" ref="K7:K11">J7/(F7*0.45)</f>
        <v>26.960167714884694</v>
      </c>
      <c r="L7" s="6">
        <v>1</v>
      </c>
      <c r="M7" s="6">
        <v>0</v>
      </c>
      <c r="N7" s="74">
        <f t="shared" si="1"/>
        <v>248.1801677148847</v>
      </c>
      <c r="O7" s="74">
        <f t="shared" si="2"/>
        <v>248.1801677148847</v>
      </c>
      <c r="P7" s="130">
        <f t="shared" si="3"/>
        <v>254.23016771488471</v>
      </c>
      <c r="Q7" s="6" t="s">
        <v>30</v>
      </c>
    </row>
    <row r="8" spans="1:17" s="1" customFormat="1" ht="27" customHeight="1">
      <c r="A8" s="5">
        <v>3</v>
      </c>
      <c r="B8" s="90" t="s">
        <v>31</v>
      </c>
      <c r="C8" s="6" t="s">
        <v>32</v>
      </c>
      <c r="D8" s="6" t="s">
        <v>33</v>
      </c>
      <c r="E8" s="6" t="s">
        <v>28</v>
      </c>
      <c r="F8" s="6">
        <v>53</v>
      </c>
      <c r="G8" s="6" t="s">
        <v>29</v>
      </c>
      <c r="H8" s="6">
        <v>0.312</v>
      </c>
      <c r="I8" s="6">
        <v>577</v>
      </c>
      <c r="J8" s="6">
        <v>643</v>
      </c>
      <c r="K8" s="129">
        <f t="shared" si="0"/>
        <v>24.264150943396228</v>
      </c>
      <c r="L8" s="6">
        <v>1</v>
      </c>
      <c r="M8" s="6">
        <v>0</v>
      </c>
      <c r="N8" s="74">
        <f t="shared" si="1"/>
        <v>205.28815094339623</v>
      </c>
      <c r="O8" s="74">
        <f t="shared" si="2"/>
        <v>205.28815094339623</v>
      </c>
      <c r="P8" s="130">
        <f t="shared" si="3"/>
        <v>211.05815094339624</v>
      </c>
      <c r="Q8" s="6" t="s">
        <v>30</v>
      </c>
    </row>
    <row r="9" spans="1:17" s="1" customFormat="1" ht="27" customHeight="1">
      <c r="A9" s="5">
        <v>4</v>
      </c>
      <c r="B9" s="90" t="s">
        <v>31</v>
      </c>
      <c r="C9" s="6" t="s">
        <v>32</v>
      </c>
      <c r="D9" s="6" t="s">
        <v>33</v>
      </c>
      <c r="E9" s="6" t="s">
        <v>28</v>
      </c>
      <c r="F9" s="6">
        <v>53</v>
      </c>
      <c r="G9" s="6" t="s">
        <v>29</v>
      </c>
      <c r="H9" s="6">
        <v>0.364</v>
      </c>
      <c r="I9" s="6">
        <v>577</v>
      </c>
      <c r="J9" s="6">
        <v>643</v>
      </c>
      <c r="K9" s="129">
        <f t="shared" si="4"/>
        <v>26.960167714884694</v>
      </c>
      <c r="L9" s="6">
        <v>1</v>
      </c>
      <c r="M9" s="6">
        <v>0</v>
      </c>
      <c r="N9" s="74">
        <f t="shared" si="1"/>
        <v>237.9881677148847</v>
      </c>
      <c r="O9" s="74">
        <f t="shared" si="2"/>
        <v>237.9881677148847</v>
      </c>
      <c r="P9" s="130">
        <f t="shared" si="3"/>
        <v>243.7581677148847</v>
      </c>
      <c r="Q9" s="6" t="s">
        <v>30</v>
      </c>
    </row>
    <row r="10" spans="1:17" s="1" customFormat="1" ht="27" customHeight="1">
      <c r="A10" s="5">
        <v>5</v>
      </c>
      <c r="B10" s="90" t="s">
        <v>34</v>
      </c>
      <c r="C10" s="6" t="s">
        <v>35</v>
      </c>
      <c r="D10" s="6" t="s">
        <v>36</v>
      </c>
      <c r="E10" s="6" t="s">
        <v>28</v>
      </c>
      <c r="F10" s="6">
        <v>55</v>
      </c>
      <c r="G10" s="6" t="s">
        <v>29</v>
      </c>
      <c r="H10" s="6">
        <v>0.312</v>
      </c>
      <c r="I10" s="6">
        <v>520</v>
      </c>
      <c r="J10" s="6">
        <v>599</v>
      </c>
      <c r="K10" s="129">
        <f t="shared" si="0"/>
        <v>21.78181818181818</v>
      </c>
      <c r="L10" s="6">
        <v>1</v>
      </c>
      <c r="M10" s="6">
        <v>0</v>
      </c>
      <c r="N10" s="74">
        <f t="shared" si="1"/>
        <v>185.0218181818182</v>
      </c>
      <c r="O10" s="74">
        <f t="shared" si="2"/>
        <v>185.0218181818182</v>
      </c>
      <c r="P10" s="130">
        <f t="shared" si="3"/>
        <v>190.22181818181818</v>
      </c>
      <c r="Q10" s="6" t="s">
        <v>30</v>
      </c>
    </row>
    <row r="11" spans="1:17" s="1" customFormat="1" ht="27" customHeight="1">
      <c r="A11" s="5">
        <v>6</v>
      </c>
      <c r="B11" s="90" t="s">
        <v>37</v>
      </c>
      <c r="C11" s="90" t="s">
        <v>35</v>
      </c>
      <c r="D11" s="90" t="s">
        <v>36</v>
      </c>
      <c r="E11" s="90" t="s">
        <v>28</v>
      </c>
      <c r="F11" s="90">
        <v>55</v>
      </c>
      <c r="G11" s="90" t="s">
        <v>29</v>
      </c>
      <c r="H11" s="90">
        <v>0.364</v>
      </c>
      <c r="I11" s="90">
        <v>520</v>
      </c>
      <c r="J11" s="90">
        <v>599</v>
      </c>
      <c r="K11" s="129">
        <f t="shared" si="4"/>
        <v>24.2020202020202</v>
      </c>
      <c r="L11" s="90">
        <v>1</v>
      </c>
      <c r="M11" s="90">
        <v>0</v>
      </c>
      <c r="N11" s="74">
        <f t="shared" si="1"/>
        <v>214.4820202020202</v>
      </c>
      <c r="O11" s="74">
        <f t="shared" si="2"/>
        <v>214.4820202020202</v>
      </c>
      <c r="P11" s="130">
        <f t="shared" si="3"/>
        <v>219.6820202020202</v>
      </c>
      <c r="Q11" s="6" t="s">
        <v>30</v>
      </c>
    </row>
    <row r="12" spans="1:17" s="1" customFormat="1" ht="27" customHeight="1">
      <c r="A12" s="5">
        <v>7</v>
      </c>
      <c r="B12" s="90" t="s">
        <v>38</v>
      </c>
      <c r="C12" s="90" t="s">
        <v>39</v>
      </c>
      <c r="D12" s="90" t="s">
        <v>40</v>
      </c>
      <c r="E12" s="90" t="s">
        <v>28</v>
      </c>
      <c r="F12" s="90">
        <v>57</v>
      </c>
      <c r="G12" s="90" t="s">
        <v>29</v>
      </c>
      <c r="H12" s="90">
        <v>0.312</v>
      </c>
      <c r="I12" s="90">
        <v>760</v>
      </c>
      <c r="J12" s="90">
        <v>730</v>
      </c>
      <c r="K12" s="131">
        <f aca="true" t="shared" si="5" ref="K12:K16">J12/(F12*0.5)</f>
        <v>25.614035087719298</v>
      </c>
      <c r="L12" s="90">
        <v>1</v>
      </c>
      <c r="M12" s="90">
        <v>0</v>
      </c>
      <c r="N12" s="132">
        <f t="shared" si="1"/>
        <v>263.7340350877193</v>
      </c>
      <c r="O12" s="74">
        <f t="shared" si="2"/>
        <v>263.7340350877193</v>
      </c>
      <c r="P12" s="130">
        <f t="shared" si="3"/>
        <v>271.3340350877193</v>
      </c>
      <c r="Q12" s="6" t="s">
        <v>30</v>
      </c>
    </row>
    <row r="13" spans="1:17" s="1" customFormat="1" ht="27" customHeight="1">
      <c r="A13" s="5">
        <v>8</v>
      </c>
      <c r="B13" s="90" t="s">
        <v>38</v>
      </c>
      <c r="C13" s="90" t="s">
        <v>39</v>
      </c>
      <c r="D13" s="90" t="s">
        <v>40</v>
      </c>
      <c r="E13" s="90" t="s">
        <v>28</v>
      </c>
      <c r="F13" s="90">
        <v>57</v>
      </c>
      <c r="G13" s="90" t="s">
        <v>29</v>
      </c>
      <c r="H13" s="90">
        <v>0.364</v>
      </c>
      <c r="I13" s="90">
        <v>760</v>
      </c>
      <c r="J13" s="90">
        <v>730</v>
      </c>
      <c r="K13" s="131">
        <f aca="true" t="shared" si="6" ref="K13:K18">J13/(F13*0.45)</f>
        <v>28.460038986354775</v>
      </c>
      <c r="L13" s="90">
        <v>1</v>
      </c>
      <c r="M13" s="90">
        <v>0</v>
      </c>
      <c r="N13" s="132">
        <f t="shared" si="1"/>
        <v>306.1000389863548</v>
      </c>
      <c r="O13" s="74">
        <f t="shared" si="2"/>
        <v>306.1000389863548</v>
      </c>
      <c r="P13" s="130">
        <f t="shared" si="3"/>
        <v>313.7000389863548</v>
      </c>
      <c r="Q13" s="6" t="s">
        <v>30</v>
      </c>
    </row>
    <row r="14" spans="1:17" s="1" customFormat="1" ht="27" customHeight="1">
      <c r="A14" s="5">
        <v>9</v>
      </c>
      <c r="B14" s="90" t="s">
        <v>41</v>
      </c>
      <c r="C14" s="90" t="s">
        <v>42</v>
      </c>
      <c r="D14" s="90" t="s">
        <v>43</v>
      </c>
      <c r="E14" s="90" t="s">
        <v>28</v>
      </c>
      <c r="F14" s="90">
        <v>49</v>
      </c>
      <c r="G14" s="90" t="s">
        <v>29</v>
      </c>
      <c r="H14" s="90">
        <v>0.312</v>
      </c>
      <c r="I14" s="90">
        <v>535</v>
      </c>
      <c r="J14" s="90">
        <v>462</v>
      </c>
      <c r="K14" s="131">
        <f t="shared" si="5"/>
        <v>18.857142857142858</v>
      </c>
      <c r="L14" s="90">
        <v>1</v>
      </c>
      <c r="M14" s="90">
        <v>0</v>
      </c>
      <c r="N14" s="132">
        <f t="shared" si="1"/>
        <v>186.77714285714285</v>
      </c>
      <c r="O14" s="74">
        <f t="shared" si="2"/>
        <v>186.77714285714285</v>
      </c>
      <c r="P14" s="130">
        <f t="shared" si="3"/>
        <v>192.12714285714284</v>
      </c>
      <c r="Q14" s="6" t="s">
        <v>30</v>
      </c>
    </row>
    <row r="15" spans="1:17" s="1" customFormat="1" ht="27" customHeight="1">
      <c r="A15" s="5">
        <v>10</v>
      </c>
      <c r="B15" s="90" t="s">
        <v>41</v>
      </c>
      <c r="C15" s="90" t="s">
        <v>42</v>
      </c>
      <c r="D15" s="90" t="s">
        <v>43</v>
      </c>
      <c r="E15" s="90" t="s">
        <v>28</v>
      </c>
      <c r="F15" s="90">
        <v>49</v>
      </c>
      <c r="G15" s="90" t="s">
        <v>29</v>
      </c>
      <c r="H15" s="90">
        <v>0.364</v>
      </c>
      <c r="I15" s="90">
        <v>535</v>
      </c>
      <c r="J15" s="90">
        <v>462</v>
      </c>
      <c r="K15" s="131">
        <f t="shared" si="6"/>
        <v>20.952380952380953</v>
      </c>
      <c r="L15" s="90">
        <v>1</v>
      </c>
      <c r="M15" s="90">
        <v>0</v>
      </c>
      <c r="N15" s="132">
        <f t="shared" si="1"/>
        <v>216.69238095238094</v>
      </c>
      <c r="O15" s="74">
        <f t="shared" si="2"/>
        <v>216.69238095238094</v>
      </c>
      <c r="P15" s="130">
        <f t="shared" si="3"/>
        <v>222.04238095238094</v>
      </c>
      <c r="Q15" s="6" t="s">
        <v>30</v>
      </c>
    </row>
    <row r="16" spans="1:17" s="1" customFormat="1" ht="27" customHeight="1">
      <c r="A16" s="5">
        <v>11</v>
      </c>
      <c r="B16" s="90" t="s">
        <v>44</v>
      </c>
      <c r="C16" s="90" t="s">
        <v>45</v>
      </c>
      <c r="D16" s="90" t="s">
        <v>46</v>
      </c>
      <c r="E16" s="90" t="s">
        <v>28</v>
      </c>
      <c r="F16" s="90">
        <v>55</v>
      </c>
      <c r="G16" s="90" t="s">
        <v>29</v>
      </c>
      <c r="H16" s="90">
        <v>0.312</v>
      </c>
      <c r="I16" s="128">
        <v>750</v>
      </c>
      <c r="J16" s="128">
        <v>785</v>
      </c>
      <c r="K16" s="131">
        <f t="shared" si="5"/>
        <v>28.545454545454547</v>
      </c>
      <c r="L16" s="90">
        <v>1</v>
      </c>
      <c r="M16" s="90">
        <v>0</v>
      </c>
      <c r="N16" s="132">
        <f t="shared" si="1"/>
        <v>263.54545454545456</v>
      </c>
      <c r="O16" s="74">
        <f t="shared" si="2"/>
        <v>263.54545454545456</v>
      </c>
      <c r="P16" s="130">
        <f t="shared" si="3"/>
        <v>271.04545454545456</v>
      </c>
      <c r="Q16" s="6" t="s">
        <v>30</v>
      </c>
    </row>
    <row r="17" spans="1:17" s="1" customFormat="1" ht="27" customHeight="1">
      <c r="A17" s="5">
        <v>12</v>
      </c>
      <c r="B17" s="90" t="s">
        <v>44</v>
      </c>
      <c r="C17" s="90" t="s">
        <v>45</v>
      </c>
      <c r="D17" s="90" t="s">
        <v>46</v>
      </c>
      <c r="E17" s="90" t="s">
        <v>28</v>
      </c>
      <c r="F17" s="90">
        <v>55</v>
      </c>
      <c r="G17" s="90" t="s">
        <v>29</v>
      </c>
      <c r="H17" s="90">
        <v>0.364</v>
      </c>
      <c r="I17" s="128">
        <v>750</v>
      </c>
      <c r="J17" s="128">
        <v>785</v>
      </c>
      <c r="K17" s="131">
        <f t="shared" si="6"/>
        <v>31.717171717171716</v>
      </c>
      <c r="L17" s="90">
        <v>1</v>
      </c>
      <c r="M17" s="90">
        <v>0</v>
      </c>
      <c r="N17" s="132">
        <f t="shared" si="1"/>
        <v>305.7171717171717</v>
      </c>
      <c r="O17" s="74">
        <f t="shared" si="2"/>
        <v>305.7171717171717</v>
      </c>
      <c r="P17" s="130">
        <f t="shared" si="3"/>
        <v>313.2171717171717</v>
      </c>
      <c r="Q17" s="6" t="s">
        <v>30</v>
      </c>
    </row>
    <row r="18" spans="1:17" s="1" customFormat="1" ht="27" customHeight="1">
      <c r="A18" s="5">
        <v>13</v>
      </c>
      <c r="B18" s="90" t="s">
        <v>34</v>
      </c>
      <c r="C18" s="90" t="s">
        <v>47</v>
      </c>
      <c r="D18" s="90" t="s">
        <v>48</v>
      </c>
      <c r="E18" s="90" t="s">
        <v>28</v>
      </c>
      <c r="F18" s="90">
        <v>55</v>
      </c>
      <c r="G18" s="90" t="s">
        <v>29</v>
      </c>
      <c r="H18" s="90">
        <v>0.364</v>
      </c>
      <c r="I18" s="128">
        <v>680</v>
      </c>
      <c r="J18" s="128">
        <v>615</v>
      </c>
      <c r="K18" s="131">
        <f t="shared" si="6"/>
        <v>24.848484848484848</v>
      </c>
      <c r="L18" s="90">
        <v>1</v>
      </c>
      <c r="M18" s="90">
        <v>0</v>
      </c>
      <c r="N18" s="132">
        <f t="shared" si="1"/>
        <v>273.36848484848485</v>
      </c>
      <c r="O18" s="74">
        <f t="shared" si="2"/>
        <v>273.36848484848485</v>
      </c>
      <c r="P18" s="130">
        <f t="shared" si="3"/>
        <v>280.16848484848487</v>
      </c>
      <c r="Q18" s="6" t="s">
        <v>30</v>
      </c>
    </row>
    <row r="19" spans="1:17" s="1" customFormat="1" ht="27" customHeight="1">
      <c r="A19" s="5">
        <v>14</v>
      </c>
      <c r="B19" s="90" t="s">
        <v>34</v>
      </c>
      <c r="C19" s="90" t="s">
        <v>49</v>
      </c>
      <c r="D19" s="90" t="s">
        <v>50</v>
      </c>
      <c r="E19" s="90" t="s">
        <v>28</v>
      </c>
      <c r="F19" s="90">
        <v>50</v>
      </c>
      <c r="G19" s="90" t="s">
        <v>29</v>
      </c>
      <c r="H19" s="90">
        <v>0.312</v>
      </c>
      <c r="I19" s="90">
        <v>530</v>
      </c>
      <c r="J19" s="90">
        <v>420</v>
      </c>
      <c r="K19" s="131">
        <f aca="true" t="shared" si="7" ref="K19:K23">J19/(F19*0.5)</f>
        <v>16.8</v>
      </c>
      <c r="L19" s="90">
        <v>1</v>
      </c>
      <c r="M19" s="90">
        <v>0</v>
      </c>
      <c r="N19" s="132">
        <f t="shared" si="1"/>
        <v>183.16000000000003</v>
      </c>
      <c r="O19" s="74">
        <f t="shared" si="2"/>
        <v>183.16000000000003</v>
      </c>
      <c r="P19" s="130">
        <f t="shared" si="3"/>
        <v>188.46000000000004</v>
      </c>
      <c r="Q19" s="6" t="s">
        <v>30</v>
      </c>
    </row>
    <row r="20" spans="1:17" s="1" customFormat="1" ht="27" customHeight="1">
      <c r="A20" s="5">
        <v>15</v>
      </c>
      <c r="B20" s="90" t="s">
        <v>34</v>
      </c>
      <c r="C20" s="90" t="s">
        <v>49</v>
      </c>
      <c r="D20" s="90" t="s">
        <v>50</v>
      </c>
      <c r="E20" s="90" t="s">
        <v>28</v>
      </c>
      <c r="F20" s="90">
        <v>50</v>
      </c>
      <c r="G20" s="90" t="s">
        <v>29</v>
      </c>
      <c r="H20" s="90">
        <v>0.364</v>
      </c>
      <c r="I20" s="90">
        <v>530</v>
      </c>
      <c r="J20" s="90">
        <v>420</v>
      </c>
      <c r="K20" s="131">
        <f aca="true" t="shared" si="8" ref="K20:K24">J20/(F20*0.45)</f>
        <v>18.666666666666668</v>
      </c>
      <c r="L20" s="90">
        <v>1</v>
      </c>
      <c r="M20" s="90">
        <v>0</v>
      </c>
      <c r="N20" s="132">
        <f t="shared" si="1"/>
        <v>212.58666666666664</v>
      </c>
      <c r="O20" s="74">
        <f t="shared" si="2"/>
        <v>212.58666666666664</v>
      </c>
      <c r="P20" s="130">
        <f t="shared" si="3"/>
        <v>217.88666666666666</v>
      </c>
      <c r="Q20" s="6" t="s">
        <v>30</v>
      </c>
    </row>
    <row r="21" spans="1:17" s="1" customFormat="1" ht="27.75" customHeight="1">
      <c r="A21" s="5">
        <v>16</v>
      </c>
      <c r="B21" s="90" t="s">
        <v>34</v>
      </c>
      <c r="C21" s="90" t="s">
        <v>51</v>
      </c>
      <c r="D21" s="90" t="s">
        <v>52</v>
      </c>
      <c r="E21" s="90" t="s">
        <v>28</v>
      </c>
      <c r="F21" s="90">
        <v>51</v>
      </c>
      <c r="G21" s="90" t="s">
        <v>29</v>
      </c>
      <c r="H21" s="90">
        <v>0.312</v>
      </c>
      <c r="I21" s="90">
        <v>620</v>
      </c>
      <c r="J21" s="90">
        <v>500</v>
      </c>
      <c r="K21" s="131">
        <f t="shared" si="7"/>
        <v>19.607843137254903</v>
      </c>
      <c r="L21" s="90">
        <v>1</v>
      </c>
      <c r="M21" s="90">
        <v>0</v>
      </c>
      <c r="N21" s="132">
        <f t="shared" si="1"/>
        <v>214.04784313725492</v>
      </c>
      <c r="O21" s="74">
        <f t="shared" si="2"/>
        <v>214.04784313725492</v>
      </c>
      <c r="P21" s="130">
        <f t="shared" si="3"/>
        <v>220.2478431372549</v>
      </c>
      <c r="Q21" s="6" t="s">
        <v>30</v>
      </c>
    </row>
    <row r="22" spans="1:17" s="1" customFormat="1" ht="27.75" customHeight="1">
      <c r="A22" s="5">
        <v>17</v>
      </c>
      <c r="B22" s="90" t="s">
        <v>34</v>
      </c>
      <c r="C22" s="90" t="s">
        <v>51</v>
      </c>
      <c r="D22" s="90" t="s">
        <v>52</v>
      </c>
      <c r="E22" s="90" t="s">
        <v>28</v>
      </c>
      <c r="F22" s="90">
        <v>51</v>
      </c>
      <c r="G22" s="90" t="s">
        <v>29</v>
      </c>
      <c r="H22" s="90">
        <v>0.364</v>
      </c>
      <c r="I22" s="90">
        <v>620</v>
      </c>
      <c r="J22" s="90">
        <v>500</v>
      </c>
      <c r="K22" s="131">
        <f t="shared" si="8"/>
        <v>21.78649237472767</v>
      </c>
      <c r="L22" s="90">
        <v>1</v>
      </c>
      <c r="M22" s="90">
        <v>0</v>
      </c>
      <c r="N22" s="132">
        <f t="shared" si="1"/>
        <v>248.46649237472766</v>
      </c>
      <c r="O22" s="74">
        <f t="shared" si="2"/>
        <v>248.46649237472766</v>
      </c>
      <c r="P22" s="130">
        <f t="shared" si="3"/>
        <v>254.66649237472765</v>
      </c>
      <c r="Q22" s="6" t="s">
        <v>30</v>
      </c>
    </row>
    <row r="23" spans="1:17" s="1" customFormat="1" ht="27.75" customHeight="1">
      <c r="A23" s="5">
        <v>18</v>
      </c>
      <c r="B23" s="90" t="s">
        <v>53</v>
      </c>
      <c r="C23" s="90" t="s">
        <v>54</v>
      </c>
      <c r="D23" s="90" t="s">
        <v>55</v>
      </c>
      <c r="E23" s="90" t="s">
        <v>28</v>
      </c>
      <c r="F23" s="90">
        <v>55</v>
      </c>
      <c r="G23" s="90" t="s">
        <v>29</v>
      </c>
      <c r="H23" s="90">
        <v>0.312</v>
      </c>
      <c r="I23" s="128">
        <v>462</v>
      </c>
      <c r="J23" s="128">
        <v>405</v>
      </c>
      <c r="K23" s="131">
        <f t="shared" si="7"/>
        <v>14.727272727272727</v>
      </c>
      <c r="L23" s="90">
        <v>1</v>
      </c>
      <c r="M23" s="90">
        <v>0</v>
      </c>
      <c r="N23" s="132">
        <f t="shared" si="1"/>
        <v>159.87127272727272</v>
      </c>
      <c r="O23" s="74">
        <f t="shared" si="2"/>
        <v>159.87127272727272</v>
      </c>
      <c r="P23" s="130">
        <f t="shared" si="3"/>
        <v>164.49127272727273</v>
      </c>
      <c r="Q23" s="6" t="s">
        <v>30</v>
      </c>
    </row>
    <row r="24" spans="1:17" s="1" customFormat="1" ht="27.75" customHeight="1">
      <c r="A24" s="5">
        <v>19</v>
      </c>
      <c r="B24" s="90" t="s">
        <v>53</v>
      </c>
      <c r="C24" s="90" t="s">
        <v>54</v>
      </c>
      <c r="D24" s="90" t="s">
        <v>55</v>
      </c>
      <c r="E24" s="90" t="s">
        <v>28</v>
      </c>
      <c r="F24" s="90">
        <v>55</v>
      </c>
      <c r="G24" s="90" t="s">
        <v>29</v>
      </c>
      <c r="H24" s="90">
        <v>0.364</v>
      </c>
      <c r="I24" s="128">
        <v>462</v>
      </c>
      <c r="J24" s="128">
        <v>405</v>
      </c>
      <c r="K24" s="131">
        <f t="shared" si="8"/>
        <v>16.363636363636363</v>
      </c>
      <c r="L24" s="90">
        <v>1</v>
      </c>
      <c r="M24" s="90">
        <v>0</v>
      </c>
      <c r="N24" s="132">
        <f t="shared" si="1"/>
        <v>185.53163636363638</v>
      </c>
      <c r="O24" s="74">
        <f t="shared" si="2"/>
        <v>185.53163636363638</v>
      </c>
      <c r="P24" s="130">
        <f t="shared" si="3"/>
        <v>190.15163636363638</v>
      </c>
      <c r="Q24" s="6" t="s">
        <v>30</v>
      </c>
    </row>
    <row r="25" spans="1:17" s="1" customFormat="1" ht="27.75" customHeight="1">
      <c r="A25" s="5">
        <v>20</v>
      </c>
      <c r="B25" s="90" t="s">
        <v>56</v>
      </c>
      <c r="C25" s="90" t="s">
        <v>57</v>
      </c>
      <c r="D25" s="90" t="s">
        <v>58</v>
      </c>
      <c r="E25" s="90" t="s">
        <v>28</v>
      </c>
      <c r="F25" s="90">
        <v>47</v>
      </c>
      <c r="G25" s="90" t="s">
        <v>29</v>
      </c>
      <c r="H25" s="90">
        <v>0.312</v>
      </c>
      <c r="I25" s="90">
        <v>514</v>
      </c>
      <c r="J25" s="90">
        <v>385</v>
      </c>
      <c r="K25" s="131">
        <f aca="true" t="shared" si="9" ref="K25:K29">J25/(F25*0.5)</f>
        <v>16.382978723404257</v>
      </c>
      <c r="L25" s="90">
        <v>1</v>
      </c>
      <c r="M25" s="90">
        <v>0</v>
      </c>
      <c r="N25" s="132">
        <f t="shared" si="1"/>
        <v>177.75097872340424</v>
      </c>
      <c r="O25" s="74">
        <f t="shared" si="2"/>
        <v>177.75097872340424</v>
      </c>
      <c r="P25" s="130">
        <f t="shared" si="3"/>
        <v>182.89097872340423</v>
      </c>
      <c r="Q25" s="6" t="s">
        <v>30</v>
      </c>
    </row>
    <row r="26" spans="1:17" s="1" customFormat="1" ht="27.75" customHeight="1">
      <c r="A26" s="5">
        <v>21</v>
      </c>
      <c r="B26" s="90" t="s">
        <v>56</v>
      </c>
      <c r="C26" s="90" t="s">
        <v>57</v>
      </c>
      <c r="D26" s="90" t="s">
        <v>58</v>
      </c>
      <c r="E26" s="90" t="s">
        <v>28</v>
      </c>
      <c r="F26" s="90">
        <v>47</v>
      </c>
      <c r="G26" s="90" t="s">
        <v>29</v>
      </c>
      <c r="H26" s="90">
        <v>0.364</v>
      </c>
      <c r="I26" s="90">
        <v>514</v>
      </c>
      <c r="J26" s="90">
        <v>385</v>
      </c>
      <c r="K26" s="131">
        <f aca="true" t="shared" si="10" ref="K26:K30">J26/(F26*0.45)</f>
        <v>18.203309692671393</v>
      </c>
      <c r="L26" s="90">
        <v>1</v>
      </c>
      <c r="M26" s="90">
        <v>0</v>
      </c>
      <c r="N26" s="132">
        <f t="shared" si="1"/>
        <v>206.2993096926714</v>
      </c>
      <c r="O26" s="74">
        <f t="shared" si="2"/>
        <v>206.2993096926714</v>
      </c>
      <c r="P26" s="130">
        <f t="shared" si="3"/>
        <v>211.43930969267137</v>
      </c>
      <c r="Q26" s="6" t="s">
        <v>30</v>
      </c>
    </row>
    <row r="27" spans="1:17" s="1" customFormat="1" ht="27.75" customHeight="1">
      <c r="A27" s="5">
        <v>22</v>
      </c>
      <c r="B27" s="90" t="s">
        <v>34</v>
      </c>
      <c r="C27" s="90" t="s">
        <v>59</v>
      </c>
      <c r="D27" s="90" t="s">
        <v>60</v>
      </c>
      <c r="E27" s="90" t="s">
        <v>28</v>
      </c>
      <c r="F27" s="90">
        <v>51</v>
      </c>
      <c r="G27" s="90" t="s">
        <v>29</v>
      </c>
      <c r="H27" s="90">
        <v>0.312</v>
      </c>
      <c r="I27" s="90">
        <v>640</v>
      </c>
      <c r="J27" s="90">
        <v>558</v>
      </c>
      <c r="K27" s="131">
        <f t="shared" si="9"/>
        <v>21.88235294117647</v>
      </c>
      <c r="L27" s="90">
        <v>1</v>
      </c>
      <c r="M27" s="90">
        <v>0</v>
      </c>
      <c r="N27" s="132">
        <f t="shared" si="1"/>
        <v>222.56235294117647</v>
      </c>
      <c r="O27" s="74">
        <f t="shared" si="2"/>
        <v>222.56235294117647</v>
      </c>
      <c r="P27" s="130">
        <f t="shared" si="3"/>
        <v>228.96235294117648</v>
      </c>
      <c r="Q27" s="6" t="s">
        <v>30</v>
      </c>
    </row>
    <row r="28" spans="1:17" s="1" customFormat="1" ht="27.75" customHeight="1">
      <c r="A28" s="5">
        <v>23</v>
      </c>
      <c r="B28" s="90" t="s">
        <v>34</v>
      </c>
      <c r="C28" s="90" t="s">
        <v>59</v>
      </c>
      <c r="D28" s="90" t="s">
        <v>60</v>
      </c>
      <c r="E28" s="90" t="s">
        <v>28</v>
      </c>
      <c r="F28" s="90">
        <v>51</v>
      </c>
      <c r="G28" s="90" t="s">
        <v>29</v>
      </c>
      <c r="H28" s="90">
        <v>0.364</v>
      </c>
      <c r="I28" s="90">
        <v>640</v>
      </c>
      <c r="J28" s="90">
        <v>558</v>
      </c>
      <c r="K28" s="131">
        <f t="shared" si="10"/>
        <v>24.31372549019608</v>
      </c>
      <c r="L28" s="90">
        <v>1</v>
      </c>
      <c r="M28" s="90">
        <v>0</v>
      </c>
      <c r="N28" s="132">
        <f t="shared" si="1"/>
        <v>258.27372549019606</v>
      </c>
      <c r="O28" s="74">
        <f t="shared" si="2"/>
        <v>258.27372549019606</v>
      </c>
      <c r="P28" s="130">
        <f t="shared" si="3"/>
        <v>264.67372549019603</v>
      </c>
      <c r="Q28" s="6" t="s">
        <v>30</v>
      </c>
    </row>
    <row r="29" spans="1:17" s="1" customFormat="1" ht="27.75" customHeight="1">
      <c r="A29" s="5">
        <v>24</v>
      </c>
      <c r="B29" s="90" t="s">
        <v>61</v>
      </c>
      <c r="C29" s="90" t="s">
        <v>62</v>
      </c>
      <c r="D29" s="90" t="s">
        <v>63</v>
      </c>
      <c r="E29" s="90" t="s">
        <v>28</v>
      </c>
      <c r="F29" s="90">
        <v>43</v>
      </c>
      <c r="G29" s="90" t="s">
        <v>64</v>
      </c>
      <c r="H29" s="90">
        <v>0.312</v>
      </c>
      <c r="I29" s="90">
        <v>853</v>
      </c>
      <c r="J29" s="90">
        <v>959</v>
      </c>
      <c r="K29" s="131">
        <f t="shared" si="9"/>
        <v>44.604651162790695</v>
      </c>
      <c r="L29" s="90">
        <v>1</v>
      </c>
      <c r="M29" s="90">
        <v>0</v>
      </c>
      <c r="N29" s="132">
        <f t="shared" si="1"/>
        <v>311.7406511627907</v>
      </c>
      <c r="O29" s="74">
        <f t="shared" si="2"/>
        <v>311.7406511627907</v>
      </c>
      <c r="P29" s="130">
        <f t="shared" si="3"/>
        <v>320.27065116279067</v>
      </c>
      <c r="Q29" s="6" t="s">
        <v>30</v>
      </c>
    </row>
    <row r="30" spans="1:17" s="1" customFormat="1" ht="27.75" customHeight="1">
      <c r="A30" s="5">
        <v>25</v>
      </c>
      <c r="B30" s="90" t="s">
        <v>61</v>
      </c>
      <c r="C30" s="90" t="s">
        <v>62</v>
      </c>
      <c r="D30" s="90" t="s">
        <v>63</v>
      </c>
      <c r="E30" s="90" t="s">
        <v>28</v>
      </c>
      <c r="F30" s="90">
        <v>43</v>
      </c>
      <c r="G30" s="90" t="s">
        <v>64</v>
      </c>
      <c r="H30" s="90">
        <v>0.364</v>
      </c>
      <c r="I30" s="90">
        <v>853</v>
      </c>
      <c r="J30" s="90">
        <v>959</v>
      </c>
      <c r="K30" s="131">
        <f t="shared" si="10"/>
        <v>49.56072351421188</v>
      </c>
      <c r="L30" s="90">
        <v>1</v>
      </c>
      <c r="M30" s="90">
        <v>0</v>
      </c>
      <c r="N30" s="132">
        <f t="shared" si="1"/>
        <v>361.0527235142119</v>
      </c>
      <c r="O30" s="74">
        <f t="shared" si="2"/>
        <v>361.0527235142119</v>
      </c>
      <c r="P30" s="130">
        <f t="shared" si="3"/>
        <v>369.58272351421186</v>
      </c>
      <c r="Q30" s="6" t="s">
        <v>30</v>
      </c>
    </row>
    <row r="31" spans="1:17" s="1" customFormat="1" ht="27.75" customHeight="1">
      <c r="A31" s="5">
        <v>26</v>
      </c>
      <c r="B31" s="90" t="s">
        <v>65</v>
      </c>
      <c r="C31" s="90" t="s">
        <v>66</v>
      </c>
      <c r="D31" s="90" t="s">
        <v>67</v>
      </c>
      <c r="E31" s="90" t="s">
        <v>28</v>
      </c>
      <c r="F31" s="90">
        <v>49</v>
      </c>
      <c r="G31" s="90" t="s">
        <v>64</v>
      </c>
      <c r="H31" s="90">
        <v>0.312</v>
      </c>
      <c r="I31" s="90">
        <v>620</v>
      </c>
      <c r="J31" s="90">
        <v>595</v>
      </c>
      <c r="K31" s="131">
        <f aca="true" t="shared" si="11" ref="K31:K35">J31/(F31*0.5)</f>
        <v>24.285714285714285</v>
      </c>
      <c r="L31" s="90">
        <v>1</v>
      </c>
      <c r="M31" s="90">
        <v>0</v>
      </c>
      <c r="N31" s="132">
        <f t="shared" si="1"/>
        <v>218.72571428571428</v>
      </c>
      <c r="O31" s="74">
        <f t="shared" si="2"/>
        <v>218.72571428571428</v>
      </c>
      <c r="P31" s="130">
        <f t="shared" si="3"/>
        <v>224.92571428571426</v>
      </c>
      <c r="Q31" s="6" t="s">
        <v>30</v>
      </c>
    </row>
    <row r="32" spans="1:17" s="1" customFormat="1" ht="27.75" customHeight="1">
      <c r="A32" s="5">
        <v>27</v>
      </c>
      <c r="B32" s="90" t="s">
        <v>65</v>
      </c>
      <c r="C32" s="90" t="s">
        <v>66</v>
      </c>
      <c r="D32" s="90" t="s">
        <v>67</v>
      </c>
      <c r="E32" s="90" t="s">
        <v>28</v>
      </c>
      <c r="F32" s="90">
        <v>49</v>
      </c>
      <c r="G32" s="90" t="s">
        <v>64</v>
      </c>
      <c r="H32" s="90">
        <v>0.364</v>
      </c>
      <c r="I32" s="90">
        <v>620</v>
      </c>
      <c r="J32" s="90">
        <v>595</v>
      </c>
      <c r="K32" s="131">
        <f aca="true" t="shared" si="12" ref="K32:K37">J32/(F32*0.45)</f>
        <v>26.984126984126984</v>
      </c>
      <c r="L32" s="90">
        <v>1</v>
      </c>
      <c r="M32" s="90">
        <v>0</v>
      </c>
      <c r="N32" s="132">
        <f t="shared" si="1"/>
        <v>253.664126984127</v>
      </c>
      <c r="O32" s="74">
        <f t="shared" si="2"/>
        <v>253.664126984127</v>
      </c>
      <c r="P32" s="130">
        <f t="shared" si="3"/>
        <v>259.864126984127</v>
      </c>
      <c r="Q32" s="6" t="s">
        <v>30</v>
      </c>
    </row>
    <row r="33" spans="1:17" s="1" customFormat="1" ht="27.75" customHeight="1">
      <c r="A33" s="5">
        <v>28</v>
      </c>
      <c r="B33" s="90" t="s">
        <v>68</v>
      </c>
      <c r="C33" s="90" t="s">
        <v>69</v>
      </c>
      <c r="D33" s="90" t="s">
        <v>70</v>
      </c>
      <c r="E33" s="90" t="s">
        <v>28</v>
      </c>
      <c r="F33" s="90">
        <v>53</v>
      </c>
      <c r="G33" s="90" t="s">
        <v>29</v>
      </c>
      <c r="H33" s="90">
        <v>0.312</v>
      </c>
      <c r="I33" s="90">
        <v>302</v>
      </c>
      <c r="J33" s="90">
        <v>273</v>
      </c>
      <c r="K33" s="131">
        <f t="shared" si="11"/>
        <v>10.30188679245283</v>
      </c>
      <c r="L33" s="90">
        <v>1</v>
      </c>
      <c r="M33" s="90">
        <v>0</v>
      </c>
      <c r="N33" s="132">
        <f t="shared" si="1"/>
        <v>105.52588679245284</v>
      </c>
      <c r="O33" s="74">
        <f t="shared" si="2"/>
        <v>105.52588679245284</v>
      </c>
      <c r="P33" s="130">
        <f t="shared" si="3"/>
        <v>108.54588679245283</v>
      </c>
      <c r="Q33" s="6" t="s">
        <v>30</v>
      </c>
    </row>
    <row r="34" spans="1:17" s="1" customFormat="1" ht="27.75" customHeight="1">
      <c r="A34" s="5">
        <v>29</v>
      </c>
      <c r="B34" s="90" t="s">
        <v>68</v>
      </c>
      <c r="C34" s="90" t="s">
        <v>69</v>
      </c>
      <c r="D34" s="90" t="s">
        <v>70</v>
      </c>
      <c r="E34" s="90" t="s">
        <v>28</v>
      </c>
      <c r="F34" s="90">
        <v>53</v>
      </c>
      <c r="G34" s="90" t="s">
        <v>29</v>
      </c>
      <c r="H34" s="90">
        <v>0.364</v>
      </c>
      <c r="I34" s="90">
        <v>302</v>
      </c>
      <c r="J34" s="90">
        <v>273</v>
      </c>
      <c r="K34" s="131">
        <f t="shared" si="12"/>
        <v>11.446540880503145</v>
      </c>
      <c r="L34" s="90">
        <v>1</v>
      </c>
      <c r="M34" s="90">
        <v>0</v>
      </c>
      <c r="N34" s="132">
        <f t="shared" si="1"/>
        <v>122.37454088050315</v>
      </c>
      <c r="O34" s="74">
        <f t="shared" si="2"/>
        <v>122.37454088050315</v>
      </c>
      <c r="P34" s="130">
        <f t="shared" si="3"/>
        <v>125.39454088050314</v>
      </c>
      <c r="Q34" s="6" t="s">
        <v>30</v>
      </c>
    </row>
    <row r="35" spans="1:17" s="1" customFormat="1" ht="39.75" customHeight="1">
      <c r="A35" s="5">
        <v>30</v>
      </c>
      <c r="B35" s="90" t="s">
        <v>71</v>
      </c>
      <c r="C35" s="90" t="s">
        <v>72</v>
      </c>
      <c r="D35" s="90" t="s">
        <v>73</v>
      </c>
      <c r="E35" s="90" t="s">
        <v>28</v>
      </c>
      <c r="F35" s="90">
        <v>55</v>
      </c>
      <c r="G35" s="90" t="s">
        <v>29</v>
      </c>
      <c r="H35" s="90">
        <v>0.312</v>
      </c>
      <c r="I35" s="90">
        <v>395</v>
      </c>
      <c r="J35" s="90">
        <v>285</v>
      </c>
      <c r="K35" s="131">
        <f t="shared" si="11"/>
        <v>10.363636363636363</v>
      </c>
      <c r="L35" s="90">
        <v>1</v>
      </c>
      <c r="M35" s="90">
        <v>0</v>
      </c>
      <c r="N35" s="132">
        <f t="shared" si="1"/>
        <v>134.60363636363635</v>
      </c>
      <c r="O35" s="74">
        <f t="shared" si="2"/>
        <v>134.60363636363635</v>
      </c>
      <c r="P35" s="130">
        <f t="shared" si="3"/>
        <v>138.55363636363634</v>
      </c>
      <c r="Q35" s="6" t="s">
        <v>30</v>
      </c>
    </row>
    <row r="36" spans="1:17" s="1" customFormat="1" ht="36" customHeight="1">
      <c r="A36" s="5">
        <v>31</v>
      </c>
      <c r="B36" s="90" t="s">
        <v>71</v>
      </c>
      <c r="C36" s="90" t="s">
        <v>72</v>
      </c>
      <c r="D36" s="90" t="s">
        <v>73</v>
      </c>
      <c r="E36" s="90" t="s">
        <v>28</v>
      </c>
      <c r="F36" s="90">
        <v>55</v>
      </c>
      <c r="G36" s="90" t="s">
        <v>29</v>
      </c>
      <c r="H36" s="90">
        <v>0.364</v>
      </c>
      <c r="I36" s="90">
        <v>395</v>
      </c>
      <c r="J36" s="90">
        <v>285</v>
      </c>
      <c r="K36" s="131">
        <f t="shared" si="12"/>
        <v>11.515151515151516</v>
      </c>
      <c r="L36" s="90">
        <v>1</v>
      </c>
      <c r="M36" s="90">
        <v>0</v>
      </c>
      <c r="N36" s="132">
        <f t="shared" si="1"/>
        <v>156.29515151515153</v>
      </c>
      <c r="O36" s="74">
        <f t="shared" si="2"/>
        <v>156.29515151515153</v>
      </c>
      <c r="P36" s="130">
        <f t="shared" si="3"/>
        <v>160.24515151515152</v>
      </c>
      <c r="Q36" s="6" t="s">
        <v>30</v>
      </c>
    </row>
    <row r="37" spans="1:17" s="1" customFormat="1" ht="36" customHeight="1">
      <c r="A37" s="5">
        <v>32</v>
      </c>
      <c r="B37" s="90" t="s">
        <v>74</v>
      </c>
      <c r="C37" s="90" t="s">
        <v>75</v>
      </c>
      <c r="D37" s="90" t="s">
        <v>76</v>
      </c>
      <c r="E37" s="90" t="s">
        <v>28</v>
      </c>
      <c r="F37" s="90">
        <v>43</v>
      </c>
      <c r="G37" s="90" t="s">
        <v>64</v>
      </c>
      <c r="H37" s="90">
        <v>0.364</v>
      </c>
      <c r="I37" s="90">
        <v>480</v>
      </c>
      <c r="J37" s="90">
        <v>317</v>
      </c>
      <c r="K37" s="131">
        <f t="shared" si="12"/>
        <v>16.382428940568474</v>
      </c>
      <c r="L37" s="90">
        <v>1</v>
      </c>
      <c r="M37" s="90">
        <v>0</v>
      </c>
      <c r="N37" s="132">
        <f t="shared" si="1"/>
        <v>192.10242894056847</v>
      </c>
      <c r="O37" s="74">
        <f t="shared" si="2"/>
        <v>192.10242894056847</v>
      </c>
      <c r="P37" s="130">
        <f t="shared" si="3"/>
        <v>196.90242894056848</v>
      </c>
      <c r="Q37" s="6" t="s">
        <v>30</v>
      </c>
    </row>
    <row r="38" spans="1:17" s="1" customFormat="1" ht="39" customHeight="1">
      <c r="A38" s="5">
        <v>33</v>
      </c>
      <c r="B38" s="90" t="s">
        <v>77</v>
      </c>
      <c r="C38" s="90" t="s">
        <v>78</v>
      </c>
      <c r="D38" s="90" t="s">
        <v>79</v>
      </c>
      <c r="E38" s="90" t="s">
        <v>28</v>
      </c>
      <c r="F38" s="90">
        <v>40</v>
      </c>
      <c r="G38" s="90" t="s">
        <v>64</v>
      </c>
      <c r="H38" s="90">
        <v>0.312</v>
      </c>
      <c r="I38" s="90">
        <v>610</v>
      </c>
      <c r="J38" s="90">
        <v>483</v>
      </c>
      <c r="K38" s="131">
        <f>J38/(F38*0.5)</f>
        <v>24.15</v>
      </c>
      <c r="L38" s="90">
        <v>1</v>
      </c>
      <c r="M38" s="90">
        <v>0</v>
      </c>
      <c r="N38" s="132">
        <f t="shared" si="1"/>
        <v>215.47</v>
      </c>
      <c r="O38" s="74">
        <f t="shared" si="2"/>
        <v>215.47</v>
      </c>
      <c r="P38" s="130">
        <f t="shared" si="3"/>
        <v>221.57</v>
      </c>
      <c r="Q38" s="6" t="s">
        <v>30</v>
      </c>
    </row>
    <row r="39" spans="1:17" s="1" customFormat="1" ht="42" customHeight="1">
      <c r="A39" s="5">
        <v>34</v>
      </c>
      <c r="B39" s="90" t="s">
        <v>77</v>
      </c>
      <c r="C39" s="90" t="s">
        <v>78</v>
      </c>
      <c r="D39" s="90" t="s">
        <v>79</v>
      </c>
      <c r="E39" s="90" t="s">
        <v>28</v>
      </c>
      <c r="F39" s="90">
        <v>40</v>
      </c>
      <c r="G39" s="90" t="s">
        <v>64</v>
      </c>
      <c r="H39" s="90">
        <v>0.364</v>
      </c>
      <c r="I39" s="90">
        <v>610</v>
      </c>
      <c r="J39" s="90">
        <v>483</v>
      </c>
      <c r="K39" s="131">
        <f aca="true" t="shared" si="13" ref="K39:K41">J39/(F39*0.45)</f>
        <v>26.833333333333332</v>
      </c>
      <c r="L39" s="90">
        <v>1</v>
      </c>
      <c r="M39" s="90">
        <v>0</v>
      </c>
      <c r="N39" s="132">
        <f t="shared" si="1"/>
        <v>249.87333333333333</v>
      </c>
      <c r="O39" s="74">
        <f t="shared" si="2"/>
        <v>249.87333333333333</v>
      </c>
      <c r="P39" s="130">
        <f t="shared" si="3"/>
        <v>255.97333333333333</v>
      </c>
      <c r="Q39" s="6" t="s">
        <v>30</v>
      </c>
    </row>
    <row r="40" spans="1:17" s="1" customFormat="1" ht="39.75" customHeight="1">
      <c r="A40" s="5">
        <v>35</v>
      </c>
      <c r="B40" s="90" t="s">
        <v>34</v>
      </c>
      <c r="C40" s="128" t="s">
        <v>80</v>
      </c>
      <c r="D40" s="90" t="s">
        <v>81</v>
      </c>
      <c r="E40" s="90" t="s">
        <v>28</v>
      </c>
      <c r="F40" s="90">
        <v>49</v>
      </c>
      <c r="G40" s="90" t="s">
        <v>29</v>
      </c>
      <c r="H40" s="90">
        <v>0.364</v>
      </c>
      <c r="I40" s="90">
        <v>336</v>
      </c>
      <c r="J40" s="90">
        <v>236</v>
      </c>
      <c r="K40" s="131">
        <f t="shared" si="13"/>
        <v>10.702947845804989</v>
      </c>
      <c r="L40" s="90">
        <v>1</v>
      </c>
      <c r="M40" s="90">
        <v>0</v>
      </c>
      <c r="N40" s="132">
        <f t="shared" si="1"/>
        <v>134.006947845805</v>
      </c>
      <c r="O40" s="74">
        <f t="shared" si="2"/>
        <v>134.006947845805</v>
      </c>
      <c r="P40" s="130">
        <f t="shared" si="3"/>
        <v>137.36694784580502</v>
      </c>
      <c r="Q40" s="6" t="s">
        <v>30</v>
      </c>
    </row>
    <row r="41" spans="1:17" s="1" customFormat="1" ht="39.75" customHeight="1">
      <c r="A41" s="5">
        <v>36</v>
      </c>
      <c r="B41" s="90" t="s">
        <v>34</v>
      </c>
      <c r="C41" s="128" t="s">
        <v>82</v>
      </c>
      <c r="D41" s="90" t="s">
        <v>83</v>
      </c>
      <c r="E41" s="90" t="s">
        <v>28</v>
      </c>
      <c r="F41" s="90">
        <v>59</v>
      </c>
      <c r="G41" s="90" t="s">
        <v>29</v>
      </c>
      <c r="H41" s="90">
        <v>0.364</v>
      </c>
      <c r="I41" s="90">
        <v>450</v>
      </c>
      <c r="J41" s="90">
        <v>282</v>
      </c>
      <c r="K41" s="131">
        <f t="shared" si="13"/>
        <v>10.621468926553671</v>
      </c>
      <c r="L41" s="90">
        <v>1</v>
      </c>
      <c r="M41" s="90">
        <v>0</v>
      </c>
      <c r="N41" s="132">
        <f t="shared" si="1"/>
        <v>175.42146892655364</v>
      </c>
      <c r="O41" s="74">
        <f t="shared" si="2"/>
        <v>175.42146892655364</v>
      </c>
      <c r="P41" s="130">
        <f t="shared" si="3"/>
        <v>179.92146892655364</v>
      </c>
      <c r="Q41" s="6" t="s">
        <v>30</v>
      </c>
    </row>
    <row r="42" spans="1:17" s="1" customFormat="1" ht="39.75" customHeight="1">
      <c r="A42" s="5">
        <v>37</v>
      </c>
      <c r="B42" s="90" t="s">
        <v>84</v>
      </c>
      <c r="C42" s="128" t="s">
        <v>85</v>
      </c>
      <c r="D42" s="90" t="s">
        <v>86</v>
      </c>
      <c r="E42" s="90" t="s">
        <v>28</v>
      </c>
      <c r="F42" s="90">
        <v>49</v>
      </c>
      <c r="G42" s="90" t="s">
        <v>29</v>
      </c>
      <c r="H42" s="90">
        <v>0.312</v>
      </c>
      <c r="I42" s="90">
        <v>250</v>
      </c>
      <c r="J42" s="90">
        <v>180</v>
      </c>
      <c r="K42" s="131">
        <f>J42/(F42*0.5)</f>
        <v>7.346938775510204</v>
      </c>
      <c r="L42" s="90">
        <v>1</v>
      </c>
      <c r="M42" s="90">
        <v>0</v>
      </c>
      <c r="N42" s="132">
        <f t="shared" si="1"/>
        <v>86.34693877551021</v>
      </c>
      <c r="O42" s="74">
        <f t="shared" si="2"/>
        <v>86.34693877551021</v>
      </c>
      <c r="P42" s="130">
        <f t="shared" si="3"/>
        <v>88.84693877551021</v>
      </c>
      <c r="Q42" s="6" t="s">
        <v>30</v>
      </c>
    </row>
    <row r="43" spans="1:17" s="1" customFormat="1" ht="39.75" customHeight="1">
      <c r="A43" s="5">
        <v>38</v>
      </c>
      <c r="B43" s="90" t="s">
        <v>84</v>
      </c>
      <c r="C43" s="128" t="s">
        <v>85</v>
      </c>
      <c r="D43" s="90" t="s">
        <v>86</v>
      </c>
      <c r="E43" s="90" t="s">
        <v>28</v>
      </c>
      <c r="F43" s="90">
        <v>49</v>
      </c>
      <c r="G43" s="90" t="s">
        <v>29</v>
      </c>
      <c r="H43" s="90">
        <v>0.364</v>
      </c>
      <c r="I43" s="90">
        <v>250</v>
      </c>
      <c r="J43" s="90">
        <v>180</v>
      </c>
      <c r="K43" s="131">
        <f aca="true" t="shared" si="14" ref="K43:K47">J43/(F43*0.45)</f>
        <v>8.16326530612245</v>
      </c>
      <c r="L43" s="90">
        <v>1</v>
      </c>
      <c r="M43" s="90">
        <v>0</v>
      </c>
      <c r="N43" s="132">
        <f t="shared" si="1"/>
        <v>100.16326530612245</v>
      </c>
      <c r="O43" s="74">
        <f t="shared" si="2"/>
        <v>100.16326530612245</v>
      </c>
      <c r="P43" s="130">
        <f t="shared" si="3"/>
        <v>102.66326530612245</v>
      </c>
      <c r="Q43" s="6" t="s">
        <v>30</v>
      </c>
    </row>
    <row r="44" spans="1:17" s="1" customFormat="1" ht="39.75" customHeight="1">
      <c r="A44" s="5">
        <v>39</v>
      </c>
      <c r="B44" s="90" t="s">
        <v>34</v>
      </c>
      <c r="C44" s="128" t="s">
        <v>87</v>
      </c>
      <c r="D44" s="90" t="s">
        <v>88</v>
      </c>
      <c r="E44" s="90" t="s">
        <v>28</v>
      </c>
      <c r="F44" s="90">
        <v>55</v>
      </c>
      <c r="G44" s="90" t="s">
        <v>89</v>
      </c>
      <c r="H44" s="90">
        <v>0.364</v>
      </c>
      <c r="I44" s="90">
        <v>590</v>
      </c>
      <c r="J44" s="90">
        <v>480</v>
      </c>
      <c r="K44" s="131">
        <f t="shared" si="14"/>
        <v>19.393939393939394</v>
      </c>
      <c r="L44" s="90">
        <v>1</v>
      </c>
      <c r="M44" s="90">
        <v>0</v>
      </c>
      <c r="N44" s="132">
        <f t="shared" si="1"/>
        <v>235.1539393939394</v>
      </c>
      <c r="O44" s="74">
        <f t="shared" si="2"/>
        <v>235.1539393939394</v>
      </c>
      <c r="P44" s="130">
        <f t="shared" si="3"/>
        <v>241.0539393939394</v>
      </c>
      <c r="Q44" s="6" t="s">
        <v>30</v>
      </c>
    </row>
    <row r="45" spans="1:17" s="1" customFormat="1" ht="39.75" customHeight="1">
      <c r="A45" s="5">
        <v>40</v>
      </c>
      <c r="B45" s="90" t="s">
        <v>34</v>
      </c>
      <c r="C45" s="90" t="s">
        <v>90</v>
      </c>
      <c r="D45" s="90" t="s">
        <v>91</v>
      </c>
      <c r="E45" s="90" t="s">
        <v>28</v>
      </c>
      <c r="F45" s="90">
        <v>44</v>
      </c>
      <c r="G45" s="90" t="s">
        <v>64</v>
      </c>
      <c r="H45" s="90">
        <v>0.312</v>
      </c>
      <c r="I45" s="90">
        <v>632</v>
      </c>
      <c r="J45" s="90">
        <v>352</v>
      </c>
      <c r="K45" s="131">
        <f aca="true" t="shared" si="15" ref="K45:K50">J45/(F45*0.5)</f>
        <v>16</v>
      </c>
      <c r="L45" s="90">
        <v>1</v>
      </c>
      <c r="M45" s="90">
        <v>0</v>
      </c>
      <c r="N45" s="132">
        <f t="shared" si="1"/>
        <v>214.184</v>
      </c>
      <c r="O45" s="74">
        <f t="shared" si="2"/>
        <v>214.184</v>
      </c>
      <c r="P45" s="130">
        <f t="shared" si="3"/>
        <v>220.504</v>
      </c>
      <c r="Q45" s="6" t="s">
        <v>30</v>
      </c>
    </row>
    <row r="46" spans="1:17" s="1" customFormat="1" ht="39.75" customHeight="1">
      <c r="A46" s="5">
        <v>41</v>
      </c>
      <c r="B46" s="90" t="s">
        <v>34</v>
      </c>
      <c r="C46" s="90" t="s">
        <v>90</v>
      </c>
      <c r="D46" s="90" t="s">
        <v>91</v>
      </c>
      <c r="E46" s="90" t="s">
        <v>28</v>
      </c>
      <c r="F46" s="90">
        <v>44</v>
      </c>
      <c r="G46" s="90" t="s">
        <v>64</v>
      </c>
      <c r="H46" s="90">
        <v>0.364</v>
      </c>
      <c r="I46" s="90">
        <v>632</v>
      </c>
      <c r="J46" s="90">
        <v>352</v>
      </c>
      <c r="K46" s="131">
        <f t="shared" si="14"/>
        <v>17.77777777777778</v>
      </c>
      <c r="L46" s="90">
        <v>1</v>
      </c>
      <c r="M46" s="90">
        <v>0</v>
      </c>
      <c r="N46" s="132">
        <f t="shared" si="1"/>
        <v>248.82577777777777</v>
      </c>
      <c r="O46" s="74">
        <f t="shared" si="2"/>
        <v>248.82577777777777</v>
      </c>
      <c r="P46" s="130">
        <f t="shared" si="3"/>
        <v>255.14577777777777</v>
      </c>
      <c r="Q46" s="6" t="s">
        <v>30</v>
      </c>
    </row>
    <row r="47" spans="1:17" s="1" customFormat="1" ht="39.75" customHeight="1">
      <c r="A47" s="5">
        <v>42</v>
      </c>
      <c r="B47" s="90" t="s">
        <v>92</v>
      </c>
      <c r="C47" s="128" t="s">
        <v>93</v>
      </c>
      <c r="D47" s="90" t="s">
        <v>94</v>
      </c>
      <c r="E47" s="90" t="s">
        <v>28</v>
      </c>
      <c r="F47" s="90">
        <v>55</v>
      </c>
      <c r="G47" s="90" t="s">
        <v>29</v>
      </c>
      <c r="H47" s="90">
        <v>0.364</v>
      </c>
      <c r="I47" s="90">
        <v>1300</v>
      </c>
      <c r="J47" s="90">
        <v>1520</v>
      </c>
      <c r="K47" s="131">
        <f t="shared" si="14"/>
        <v>61.41414141414141</v>
      </c>
      <c r="L47" s="90">
        <v>1</v>
      </c>
      <c r="M47" s="90">
        <v>0</v>
      </c>
      <c r="N47" s="132">
        <f t="shared" si="1"/>
        <v>535.6141414141414</v>
      </c>
      <c r="O47" s="74">
        <f t="shared" si="2"/>
        <v>535.6141414141414</v>
      </c>
      <c r="P47" s="130">
        <f t="shared" si="3"/>
        <v>548.6141414141414</v>
      </c>
      <c r="Q47" s="6" t="s">
        <v>30</v>
      </c>
    </row>
    <row r="48" spans="1:17" s="1" customFormat="1" ht="39.75" customHeight="1">
      <c r="A48" s="5">
        <v>43</v>
      </c>
      <c r="B48" s="6" t="s">
        <v>95</v>
      </c>
      <c r="C48" s="6" t="s">
        <v>96</v>
      </c>
      <c r="D48" s="6" t="s">
        <v>97</v>
      </c>
      <c r="E48" s="6" t="s">
        <v>28</v>
      </c>
      <c r="F48" s="6">
        <v>55</v>
      </c>
      <c r="G48" s="6" t="s">
        <v>29</v>
      </c>
      <c r="H48" s="6">
        <v>0.312</v>
      </c>
      <c r="I48" s="6">
        <v>2210</v>
      </c>
      <c r="J48" s="6">
        <v>1800</v>
      </c>
      <c r="K48" s="131">
        <f t="shared" si="15"/>
        <v>65.45454545454545</v>
      </c>
      <c r="L48" s="6">
        <v>1</v>
      </c>
      <c r="M48" s="6">
        <v>0</v>
      </c>
      <c r="N48" s="74">
        <f t="shared" si="1"/>
        <v>755.9745454545455</v>
      </c>
      <c r="O48" s="74">
        <f t="shared" si="2"/>
        <v>755.9745454545455</v>
      </c>
      <c r="P48" s="130">
        <f t="shared" si="3"/>
        <v>778.0745454545455</v>
      </c>
      <c r="Q48" s="6" t="s">
        <v>30</v>
      </c>
    </row>
    <row r="49" spans="1:17" s="1" customFormat="1" ht="39.75" customHeight="1">
      <c r="A49" s="5">
        <v>44</v>
      </c>
      <c r="B49" s="6" t="s">
        <v>95</v>
      </c>
      <c r="C49" s="6" t="s">
        <v>96</v>
      </c>
      <c r="D49" s="6" t="s">
        <v>97</v>
      </c>
      <c r="E49" s="6" t="s">
        <v>28</v>
      </c>
      <c r="F49" s="6">
        <v>55</v>
      </c>
      <c r="G49" s="6" t="s">
        <v>29</v>
      </c>
      <c r="H49" s="6">
        <v>0.364</v>
      </c>
      <c r="I49" s="6">
        <v>2210</v>
      </c>
      <c r="J49" s="6">
        <v>1800</v>
      </c>
      <c r="K49" s="129">
        <f>J49/(F49*0.45)</f>
        <v>72.72727272727273</v>
      </c>
      <c r="L49" s="6">
        <v>1</v>
      </c>
      <c r="M49" s="6">
        <v>0</v>
      </c>
      <c r="N49" s="74">
        <f t="shared" si="1"/>
        <v>878.1672727272727</v>
      </c>
      <c r="O49" s="74">
        <f t="shared" si="2"/>
        <v>878.1672727272727</v>
      </c>
      <c r="P49" s="130">
        <f t="shared" si="3"/>
        <v>900.2672727272727</v>
      </c>
      <c r="Q49" s="6" t="s">
        <v>30</v>
      </c>
    </row>
    <row r="50" spans="1:17" s="1" customFormat="1" ht="39.75" customHeight="1">
      <c r="A50" s="5">
        <v>45</v>
      </c>
      <c r="B50" s="6" t="s">
        <v>98</v>
      </c>
      <c r="C50" s="6" t="s">
        <v>99</v>
      </c>
      <c r="D50" s="6" t="s">
        <v>100</v>
      </c>
      <c r="E50" s="6" t="s">
        <v>28</v>
      </c>
      <c r="F50" s="6">
        <v>55</v>
      </c>
      <c r="G50" s="6" t="s">
        <v>29</v>
      </c>
      <c r="H50" s="6">
        <v>0.312</v>
      </c>
      <c r="I50" s="6">
        <v>1880</v>
      </c>
      <c r="J50" s="6">
        <v>1750</v>
      </c>
      <c r="K50" s="131">
        <f t="shared" si="15"/>
        <v>63.63636363636363</v>
      </c>
      <c r="L50" s="6">
        <v>1</v>
      </c>
      <c r="M50" s="6">
        <v>0</v>
      </c>
      <c r="N50" s="74">
        <f t="shared" si="1"/>
        <v>651.1963636363636</v>
      </c>
      <c r="O50" s="74">
        <f t="shared" si="2"/>
        <v>651.1963636363636</v>
      </c>
      <c r="P50" s="130">
        <f t="shared" si="3"/>
        <v>669.9963636363635</v>
      </c>
      <c r="Q50" s="6" t="s">
        <v>101</v>
      </c>
    </row>
    <row r="51" spans="1:17" s="1" customFormat="1" ht="39.75" customHeight="1">
      <c r="A51" s="5">
        <v>46</v>
      </c>
      <c r="B51" s="6" t="s">
        <v>98</v>
      </c>
      <c r="C51" s="6" t="s">
        <v>99</v>
      </c>
      <c r="D51" s="6" t="s">
        <v>100</v>
      </c>
      <c r="E51" s="6" t="s">
        <v>28</v>
      </c>
      <c r="F51" s="6">
        <v>55</v>
      </c>
      <c r="G51" s="6" t="s">
        <v>29</v>
      </c>
      <c r="H51" s="6">
        <v>0.364</v>
      </c>
      <c r="I51" s="6">
        <v>1880</v>
      </c>
      <c r="J51" s="6">
        <v>1750</v>
      </c>
      <c r="K51" s="129">
        <f>J51/(F51*0.45)</f>
        <v>70.70707070707071</v>
      </c>
      <c r="L51" s="6">
        <v>1</v>
      </c>
      <c r="M51" s="6">
        <v>0</v>
      </c>
      <c r="N51" s="74">
        <f t="shared" si="1"/>
        <v>756.0270707070706</v>
      </c>
      <c r="O51" s="74">
        <f t="shared" si="2"/>
        <v>756.0270707070706</v>
      </c>
      <c r="P51" s="130">
        <f t="shared" si="3"/>
        <v>774.8270707070706</v>
      </c>
      <c r="Q51" s="6" t="s">
        <v>30</v>
      </c>
    </row>
  </sheetData>
  <sheetProtection/>
  <autoFilter ref="A5:Q51"/>
  <mergeCells count="16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C4:C5"/>
    <mergeCell ref="D4:D5"/>
    <mergeCell ref="E4:E5"/>
    <mergeCell ref="I4:I5"/>
    <mergeCell ref="L4:L5"/>
    <mergeCell ref="M4:M5"/>
  </mergeCells>
  <printOptions horizontalCentered="1"/>
  <pageMargins left="0.5111111111111111" right="0.275" top="0.5902777777777778" bottom="0.39375" header="0.3145833333333333" footer="0.3145833333333333"/>
  <pageSetup horizontalDpi="600" verticalDpi="600"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100" workbookViewId="0" topLeftCell="A1">
      <selection activeCell="A2" sqref="A2:Q2"/>
    </sheetView>
  </sheetViews>
  <sheetFormatPr defaultColWidth="5.875" defaultRowHeight="25.5" customHeight="1"/>
  <cols>
    <col min="1" max="1" width="5.875" style="2" customWidth="1"/>
    <col min="2" max="2" width="21.375" style="2" customWidth="1"/>
    <col min="3" max="3" width="13.25390625" style="2" customWidth="1"/>
    <col min="4" max="4" width="23.125" style="2" customWidth="1"/>
    <col min="5" max="6" width="5.875" style="2" customWidth="1"/>
    <col min="7" max="7" width="12.50390625" style="2" customWidth="1"/>
    <col min="8" max="8" width="7.00390625" style="2" customWidth="1"/>
    <col min="9" max="10" width="5.875" style="2" customWidth="1"/>
    <col min="11" max="11" width="7.625" style="76" customWidth="1"/>
    <col min="12" max="13" width="5.875" style="2" customWidth="1"/>
    <col min="14" max="14" width="5.875" style="77" customWidth="1"/>
    <col min="15" max="16384" width="5.875" style="2" customWidth="1"/>
  </cols>
  <sheetData>
    <row r="1" spans="1:17" ht="25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25.5" customHeight="1">
      <c r="A2" s="79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23"/>
    </row>
    <row r="3" spans="1:17" ht="25.5" customHeight="1">
      <c r="A3" s="81" t="s">
        <v>2</v>
      </c>
      <c r="B3" s="82" t="s">
        <v>3</v>
      </c>
      <c r="C3" s="83"/>
      <c r="D3" s="83"/>
      <c r="E3" s="83"/>
      <c r="F3" s="83"/>
      <c r="G3" s="83"/>
      <c r="H3" s="83"/>
      <c r="I3" s="111"/>
      <c r="J3" s="82" t="s">
        <v>4</v>
      </c>
      <c r="K3" s="83"/>
      <c r="L3" s="83"/>
      <c r="M3" s="83"/>
      <c r="N3" s="83"/>
      <c r="O3" s="83"/>
      <c r="P3" s="83"/>
      <c r="Q3" s="111"/>
    </row>
    <row r="4" spans="1:17" s="75" customFormat="1" ht="47.25" customHeight="1">
      <c r="A4" s="84"/>
      <c r="B4" s="81" t="s">
        <v>5</v>
      </c>
      <c r="C4" s="81" t="s">
        <v>6</v>
      </c>
      <c r="D4" s="81" t="s">
        <v>7</v>
      </c>
      <c r="E4" s="81" t="s">
        <v>8</v>
      </c>
      <c r="F4" s="85" t="s">
        <v>9</v>
      </c>
      <c r="G4" s="86"/>
      <c r="H4" s="87"/>
      <c r="I4" s="81" t="s">
        <v>10</v>
      </c>
      <c r="J4" s="85" t="s">
        <v>11</v>
      </c>
      <c r="K4" s="87"/>
      <c r="L4" s="81" t="s">
        <v>12</v>
      </c>
      <c r="M4" s="81" t="s">
        <v>13</v>
      </c>
      <c r="N4" s="85" t="s">
        <v>14</v>
      </c>
      <c r="O4" s="87"/>
      <c r="P4" s="85" t="s">
        <v>103</v>
      </c>
      <c r="Q4" s="87"/>
    </row>
    <row r="5" spans="1:17" s="75" customFormat="1" ht="36" customHeight="1">
      <c r="A5" s="88"/>
      <c r="B5" s="88"/>
      <c r="C5" s="88"/>
      <c r="D5" s="88"/>
      <c r="E5" s="88"/>
      <c r="F5" s="89" t="s">
        <v>16</v>
      </c>
      <c r="G5" s="90" t="s">
        <v>17</v>
      </c>
      <c r="H5" s="89" t="s">
        <v>104</v>
      </c>
      <c r="I5" s="88"/>
      <c r="J5" s="90" t="s">
        <v>19</v>
      </c>
      <c r="K5" s="46" t="s">
        <v>20</v>
      </c>
      <c r="L5" s="88"/>
      <c r="M5" s="88"/>
      <c r="N5" s="90" t="s">
        <v>21</v>
      </c>
      <c r="O5" s="90" t="s">
        <v>22</v>
      </c>
      <c r="P5" s="90" t="s">
        <v>23</v>
      </c>
      <c r="Q5" s="90" t="s">
        <v>24</v>
      </c>
    </row>
    <row r="6" spans="1:17" ht="25.5" customHeight="1">
      <c r="A6" s="7">
        <v>1</v>
      </c>
      <c r="B6" s="20" t="s">
        <v>105</v>
      </c>
      <c r="C6" s="91" t="s">
        <v>106</v>
      </c>
      <c r="D6" s="92" t="s">
        <v>107</v>
      </c>
      <c r="E6" s="19" t="s">
        <v>28</v>
      </c>
      <c r="F6" s="91">
        <v>49</v>
      </c>
      <c r="G6" s="93" t="s">
        <v>108</v>
      </c>
      <c r="H6" s="19">
        <v>0.312</v>
      </c>
      <c r="I6" s="91">
        <v>680</v>
      </c>
      <c r="J6" s="91">
        <v>700</v>
      </c>
      <c r="K6" s="112">
        <f aca="true" t="shared" si="0" ref="K6:K10">J6/(F6*0.5)</f>
        <v>28.571428571428573</v>
      </c>
      <c r="L6" s="19">
        <v>1</v>
      </c>
      <c r="M6" s="19">
        <v>0</v>
      </c>
      <c r="N6" s="113">
        <f aca="true" t="shared" si="1" ref="N6:N39">I6*H6+K6+L6</f>
        <v>241.73142857142858</v>
      </c>
      <c r="O6" s="113">
        <f aca="true" t="shared" si="2" ref="O6:O39">N6</f>
        <v>241.73142857142858</v>
      </c>
      <c r="P6" s="113">
        <f aca="true" t="shared" si="3" ref="P6:P39">H6*I6+K6+L6+0.01*I6</f>
        <v>248.5314285714286</v>
      </c>
      <c r="Q6" s="19" t="s">
        <v>109</v>
      </c>
    </row>
    <row r="7" spans="1:17" ht="25.5" customHeight="1">
      <c r="A7" s="7">
        <v>2</v>
      </c>
      <c r="B7" s="20" t="s">
        <v>105</v>
      </c>
      <c r="C7" s="91" t="s">
        <v>106</v>
      </c>
      <c r="D7" s="92" t="s">
        <v>107</v>
      </c>
      <c r="E7" s="19" t="s">
        <v>28</v>
      </c>
      <c r="F7" s="91">
        <v>49</v>
      </c>
      <c r="G7" s="93" t="s">
        <v>108</v>
      </c>
      <c r="H7" s="19">
        <v>0.364</v>
      </c>
      <c r="I7" s="91">
        <v>680</v>
      </c>
      <c r="J7" s="91">
        <v>700</v>
      </c>
      <c r="K7" s="112">
        <f aca="true" t="shared" si="4" ref="K7:K11">J7/(F7*0.45)</f>
        <v>31.746031746031743</v>
      </c>
      <c r="L7" s="19">
        <v>1</v>
      </c>
      <c r="M7" s="19">
        <v>0</v>
      </c>
      <c r="N7" s="113">
        <f t="shared" si="1"/>
        <v>280.26603174603173</v>
      </c>
      <c r="O7" s="113">
        <f t="shared" si="2"/>
        <v>280.26603174603173</v>
      </c>
      <c r="P7" s="113">
        <f t="shared" si="3"/>
        <v>287.06603174603174</v>
      </c>
      <c r="Q7" s="19" t="s">
        <v>109</v>
      </c>
    </row>
    <row r="8" spans="1:17" ht="25.5" customHeight="1">
      <c r="A8" s="7">
        <v>3</v>
      </c>
      <c r="B8" s="90" t="s">
        <v>110</v>
      </c>
      <c r="C8" s="91" t="s">
        <v>111</v>
      </c>
      <c r="D8" s="90" t="s">
        <v>112</v>
      </c>
      <c r="E8" s="19" t="s">
        <v>28</v>
      </c>
      <c r="F8" s="90">
        <v>53</v>
      </c>
      <c r="G8" s="93" t="s">
        <v>113</v>
      </c>
      <c r="H8" s="6">
        <v>0.312</v>
      </c>
      <c r="I8" s="6">
        <v>909</v>
      </c>
      <c r="J8" s="6">
        <v>1100</v>
      </c>
      <c r="K8" s="114">
        <f t="shared" si="0"/>
        <v>41.509433962264154</v>
      </c>
      <c r="L8" s="19">
        <v>1</v>
      </c>
      <c r="M8" s="19">
        <v>0</v>
      </c>
      <c r="N8" s="113">
        <f t="shared" si="1"/>
        <v>326.11743396226416</v>
      </c>
      <c r="O8" s="113">
        <f t="shared" si="2"/>
        <v>326.11743396226416</v>
      </c>
      <c r="P8" s="113">
        <f t="shared" si="3"/>
        <v>335.20743396226413</v>
      </c>
      <c r="Q8" s="19" t="s">
        <v>109</v>
      </c>
    </row>
    <row r="9" spans="1:17" ht="25.5" customHeight="1">
      <c r="A9" s="7">
        <v>4</v>
      </c>
      <c r="B9" s="90" t="s">
        <v>110</v>
      </c>
      <c r="C9" s="91" t="s">
        <v>111</v>
      </c>
      <c r="D9" s="90" t="s">
        <v>112</v>
      </c>
      <c r="E9" s="19" t="s">
        <v>28</v>
      </c>
      <c r="F9" s="90">
        <v>53</v>
      </c>
      <c r="G9" s="93" t="s">
        <v>113</v>
      </c>
      <c r="H9" s="6">
        <v>0.364</v>
      </c>
      <c r="I9" s="6">
        <v>909</v>
      </c>
      <c r="J9" s="6">
        <v>1100</v>
      </c>
      <c r="K9" s="112">
        <f t="shared" si="4"/>
        <v>46.12159329140461</v>
      </c>
      <c r="L9" s="19">
        <v>1</v>
      </c>
      <c r="M9" s="19">
        <v>0</v>
      </c>
      <c r="N9" s="113">
        <f t="shared" si="1"/>
        <v>377.9975932914046</v>
      </c>
      <c r="O9" s="113">
        <f t="shared" si="2"/>
        <v>377.9975932914046</v>
      </c>
      <c r="P9" s="113">
        <f t="shared" si="3"/>
        <v>387.0875932914046</v>
      </c>
      <c r="Q9" s="19" t="s">
        <v>109</v>
      </c>
    </row>
    <row r="10" spans="1:17" ht="25.5" customHeight="1">
      <c r="A10" s="7">
        <v>5</v>
      </c>
      <c r="B10" s="93" t="s">
        <v>114</v>
      </c>
      <c r="C10" s="91" t="s">
        <v>115</v>
      </c>
      <c r="D10" s="94" t="s">
        <v>116</v>
      </c>
      <c r="E10" s="19" t="s">
        <v>28</v>
      </c>
      <c r="F10" s="91">
        <v>40</v>
      </c>
      <c r="G10" s="93" t="s">
        <v>108</v>
      </c>
      <c r="H10" s="19">
        <v>0.312</v>
      </c>
      <c r="I10" s="91">
        <v>620</v>
      </c>
      <c r="J10" s="91">
        <v>602</v>
      </c>
      <c r="K10" s="112">
        <f t="shared" si="0"/>
        <v>30.1</v>
      </c>
      <c r="L10" s="19">
        <v>1</v>
      </c>
      <c r="M10" s="19">
        <v>0</v>
      </c>
      <c r="N10" s="113">
        <f t="shared" si="1"/>
        <v>224.54</v>
      </c>
      <c r="O10" s="113">
        <f t="shared" si="2"/>
        <v>224.54</v>
      </c>
      <c r="P10" s="113">
        <f t="shared" si="3"/>
        <v>230.73999999999998</v>
      </c>
      <c r="Q10" s="19" t="s">
        <v>109</v>
      </c>
    </row>
    <row r="11" spans="1:17" ht="25.5" customHeight="1">
      <c r="A11" s="7">
        <v>6</v>
      </c>
      <c r="B11" s="93" t="s">
        <v>114</v>
      </c>
      <c r="C11" s="91" t="s">
        <v>115</v>
      </c>
      <c r="D11" s="94" t="s">
        <v>116</v>
      </c>
      <c r="E11" s="19" t="s">
        <v>28</v>
      </c>
      <c r="F11" s="91">
        <v>40</v>
      </c>
      <c r="G11" s="93" t="s">
        <v>108</v>
      </c>
      <c r="H11" s="19">
        <v>0.364</v>
      </c>
      <c r="I11" s="91">
        <v>620</v>
      </c>
      <c r="J11" s="91">
        <v>602</v>
      </c>
      <c r="K11" s="112">
        <f t="shared" si="4"/>
        <v>33.44444444444444</v>
      </c>
      <c r="L11" s="19">
        <v>1</v>
      </c>
      <c r="M11" s="19">
        <v>0</v>
      </c>
      <c r="N11" s="113">
        <f t="shared" si="1"/>
        <v>260.12444444444446</v>
      </c>
      <c r="O11" s="113">
        <f t="shared" si="2"/>
        <v>260.12444444444446</v>
      </c>
      <c r="P11" s="113">
        <f t="shared" si="3"/>
        <v>266.32444444444445</v>
      </c>
      <c r="Q11" s="19" t="s">
        <v>109</v>
      </c>
    </row>
    <row r="12" spans="1:17" ht="25.5" customHeight="1">
      <c r="A12" s="7">
        <v>7</v>
      </c>
      <c r="B12" s="20" t="s">
        <v>117</v>
      </c>
      <c r="C12" s="91" t="s">
        <v>118</v>
      </c>
      <c r="D12" s="95" t="s">
        <v>119</v>
      </c>
      <c r="E12" s="19" t="s">
        <v>28</v>
      </c>
      <c r="F12" s="91">
        <v>44</v>
      </c>
      <c r="G12" s="93" t="s">
        <v>108</v>
      </c>
      <c r="H12" s="19">
        <v>0.312</v>
      </c>
      <c r="I12" s="91">
        <v>950</v>
      </c>
      <c r="J12" s="91">
        <v>890</v>
      </c>
      <c r="K12" s="112">
        <f aca="true" t="shared" si="5" ref="K12:K16">J12/(F12*0.5)</f>
        <v>40.45454545454545</v>
      </c>
      <c r="L12" s="19">
        <v>1</v>
      </c>
      <c r="M12" s="19">
        <v>0</v>
      </c>
      <c r="N12" s="113">
        <f t="shared" si="1"/>
        <v>337.8545454545454</v>
      </c>
      <c r="O12" s="113">
        <f t="shared" si="2"/>
        <v>337.8545454545454</v>
      </c>
      <c r="P12" s="113">
        <f t="shared" si="3"/>
        <v>347.3545454545454</v>
      </c>
      <c r="Q12" s="19" t="s">
        <v>109</v>
      </c>
    </row>
    <row r="13" spans="1:17" ht="25.5" customHeight="1">
      <c r="A13" s="7">
        <v>8</v>
      </c>
      <c r="B13" s="20" t="s">
        <v>117</v>
      </c>
      <c r="C13" s="91" t="s">
        <v>118</v>
      </c>
      <c r="D13" s="95" t="s">
        <v>119</v>
      </c>
      <c r="E13" s="19" t="s">
        <v>28</v>
      </c>
      <c r="F13" s="91">
        <v>44</v>
      </c>
      <c r="G13" s="93" t="s">
        <v>108</v>
      </c>
      <c r="H13" s="19">
        <v>0.364</v>
      </c>
      <c r="I13" s="91">
        <v>950</v>
      </c>
      <c r="J13" s="91">
        <v>890</v>
      </c>
      <c r="K13" s="112">
        <f aca="true" t="shared" si="6" ref="K13:K17">J13/(F13*0.45)</f>
        <v>44.94949494949495</v>
      </c>
      <c r="L13" s="19">
        <v>1</v>
      </c>
      <c r="M13" s="19">
        <v>0</v>
      </c>
      <c r="N13" s="113">
        <f t="shared" si="1"/>
        <v>391.749494949495</v>
      </c>
      <c r="O13" s="113">
        <f t="shared" si="2"/>
        <v>391.749494949495</v>
      </c>
      <c r="P13" s="113">
        <f t="shared" si="3"/>
        <v>401.249494949495</v>
      </c>
      <c r="Q13" s="19" t="s">
        <v>109</v>
      </c>
    </row>
    <row r="14" spans="1:17" ht="25.5" customHeight="1">
      <c r="A14" s="7">
        <v>9</v>
      </c>
      <c r="B14" s="20" t="s">
        <v>120</v>
      </c>
      <c r="C14" s="91" t="s">
        <v>121</v>
      </c>
      <c r="D14" s="91" t="s">
        <v>122</v>
      </c>
      <c r="E14" s="19" t="s">
        <v>28</v>
      </c>
      <c r="F14" s="93">
        <v>44</v>
      </c>
      <c r="G14" s="93" t="s">
        <v>108</v>
      </c>
      <c r="H14" s="19">
        <v>0.312</v>
      </c>
      <c r="I14" s="91">
        <v>460</v>
      </c>
      <c r="J14" s="91">
        <v>350</v>
      </c>
      <c r="K14" s="112">
        <f t="shared" si="5"/>
        <v>15.909090909090908</v>
      </c>
      <c r="L14" s="19">
        <v>1</v>
      </c>
      <c r="M14" s="19">
        <v>0</v>
      </c>
      <c r="N14" s="113">
        <f t="shared" si="1"/>
        <v>160.42909090909092</v>
      </c>
      <c r="O14" s="113">
        <f t="shared" si="2"/>
        <v>160.42909090909092</v>
      </c>
      <c r="P14" s="113">
        <f t="shared" si="3"/>
        <v>165.0290909090909</v>
      </c>
      <c r="Q14" s="19" t="s">
        <v>109</v>
      </c>
    </row>
    <row r="15" spans="1:17" ht="25.5" customHeight="1">
      <c r="A15" s="7">
        <v>10</v>
      </c>
      <c r="B15" s="20" t="s">
        <v>120</v>
      </c>
      <c r="C15" s="91" t="s">
        <v>121</v>
      </c>
      <c r="D15" s="91" t="s">
        <v>122</v>
      </c>
      <c r="E15" s="19" t="s">
        <v>28</v>
      </c>
      <c r="F15" s="93">
        <v>44</v>
      </c>
      <c r="G15" s="93" t="s">
        <v>108</v>
      </c>
      <c r="H15" s="19">
        <v>0.364</v>
      </c>
      <c r="I15" s="91">
        <v>460</v>
      </c>
      <c r="J15" s="91">
        <v>350</v>
      </c>
      <c r="K15" s="112">
        <f t="shared" si="6"/>
        <v>17.676767676767675</v>
      </c>
      <c r="L15" s="19">
        <v>1</v>
      </c>
      <c r="M15" s="19">
        <v>0</v>
      </c>
      <c r="N15" s="113">
        <f t="shared" si="1"/>
        <v>186.11676767676767</v>
      </c>
      <c r="O15" s="113">
        <f t="shared" si="2"/>
        <v>186.11676767676767</v>
      </c>
      <c r="P15" s="113">
        <f t="shared" si="3"/>
        <v>190.71676767676766</v>
      </c>
      <c r="Q15" s="19" t="s">
        <v>109</v>
      </c>
    </row>
    <row r="16" spans="1:17" ht="25.5" customHeight="1">
      <c r="A16" s="7">
        <v>11</v>
      </c>
      <c r="B16" s="20" t="s">
        <v>34</v>
      </c>
      <c r="C16" s="91" t="s">
        <v>123</v>
      </c>
      <c r="D16" s="91" t="s">
        <v>124</v>
      </c>
      <c r="E16" s="19" t="s">
        <v>28</v>
      </c>
      <c r="F16" s="93">
        <v>51</v>
      </c>
      <c r="G16" s="93" t="s">
        <v>113</v>
      </c>
      <c r="H16" s="19">
        <v>0.312</v>
      </c>
      <c r="I16" s="91">
        <v>540</v>
      </c>
      <c r="J16" s="91">
        <v>560</v>
      </c>
      <c r="K16" s="112">
        <f t="shared" si="5"/>
        <v>21.96078431372549</v>
      </c>
      <c r="L16" s="19">
        <v>1</v>
      </c>
      <c r="M16" s="19">
        <v>0</v>
      </c>
      <c r="N16" s="113">
        <f t="shared" si="1"/>
        <v>191.4407843137255</v>
      </c>
      <c r="O16" s="113">
        <f t="shared" si="2"/>
        <v>191.4407843137255</v>
      </c>
      <c r="P16" s="113">
        <f t="shared" si="3"/>
        <v>196.8407843137255</v>
      </c>
      <c r="Q16" s="19" t="s">
        <v>109</v>
      </c>
    </row>
    <row r="17" spans="1:17" ht="25.5" customHeight="1">
      <c r="A17" s="7">
        <v>12</v>
      </c>
      <c r="B17" s="20" t="s">
        <v>34</v>
      </c>
      <c r="C17" s="91" t="s">
        <v>123</v>
      </c>
      <c r="D17" s="91" t="s">
        <v>124</v>
      </c>
      <c r="E17" s="19" t="s">
        <v>28</v>
      </c>
      <c r="F17" s="93">
        <v>51</v>
      </c>
      <c r="G17" s="93" t="s">
        <v>113</v>
      </c>
      <c r="H17" s="19">
        <v>0.364</v>
      </c>
      <c r="I17" s="91">
        <v>540</v>
      </c>
      <c r="J17" s="91">
        <v>560</v>
      </c>
      <c r="K17" s="112">
        <f t="shared" si="6"/>
        <v>24.40087145969499</v>
      </c>
      <c r="L17" s="19">
        <v>1</v>
      </c>
      <c r="M17" s="19">
        <v>0</v>
      </c>
      <c r="N17" s="113">
        <f t="shared" si="1"/>
        <v>221.960871459695</v>
      </c>
      <c r="O17" s="113">
        <f t="shared" si="2"/>
        <v>221.960871459695</v>
      </c>
      <c r="P17" s="113">
        <f t="shared" si="3"/>
        <v>227.360871459695</v>
      </c>
      <c r="Q17" s="19" t="s">
        <v>109</v>
      </c>
    </row>
    <row r="18" spans="1:17" ht="25.5" customHeight="1">
      <c r="A18" s="7">
        <v>13</v>
      </c>
      <c r="B18" s="20" t="s">
        <v>34</v>
      </c>
      <c r="C18" s="91" t="s">
        <v>125</v>
      </c>
      <c r="D18" s="94" t="s">
        <v>126</v>
      </c>
      <c r="E18" s="19" t="s">
        <v>28</v>
      </c>
      <c r="F18" s="91">
        <v>51</v>
      </c>
      <c r="G18" s="93" t="s">
        <v>113</v>
      </c>
      <c r="H18" s="19">
        <v>0.312</v>
      </c>
      <c r="I18" s="91">
        <v>620</v>
      </c>
      <c r="J18" s="91">
        <v>500</v>
      </c>
      <c r="K18" s="112">
        <f aca="true" t="shared" si="7" ref="K18:K22">J18/(F18*0.5)</f>
        <v>19.607843137254903</v>
      </c>
      <c r="L18" s="19">
        <v>1</v>
      </c>
      <c r="M18" s="19">
        <v>0</v>
      </c>
      <c r="N18" s="113">
        <f t="shared" si="1"/>
        <v>214.04784313725492</v>
      </c>
      <c r="O18" s="113">
        <f t="shared" si="2"/>
        <v>214.04784313725492</v>
      </c>
      <c r="P18" s="113">
        <f t="shared" si="3"/>
        <v>220.2478431372549</v>
      </c>
      <c r="Q18" s="19" t="s">
        <v>109</v>
      </c>
    </row>
    <row r="19" spans="1:17" ht="25.5" customHeight="1">
      <c r="A19" s="7">
        <v>14</v>
      </c>
      <c r="B19" s="20" t="s">
        <v>34</v>
      </c>
      <c r="C19" s="91" t="s">
        <v>125</v>
      </c>
      <c r="D19" s="94" t="s">
        <v>126</v>
      </c>
      <c r="E19" s="19" t="s">
        <v>28</v>
      </c>
      <c r="F19" s="93">
        <v>51</v>
      </c>
      <c r="G19" s="93" t="s">
        <v>113</v>
      </c>
      <c r="H19" s="19">
        <v>0.364</v>
      </c>
      <c r="I19" s="91">
        <v>620</v>
      </c>
      <c r="J19" s="91">
        <v>500</v>
      </c>
      <c r="K19" s="112">
        <f aca="true" t="shared" si="8" ref="K19:K23">J19/(F19*0.45)</f>
        <v>21.78649237472767</v>
      </c>
      <c r="L19" s="19">
        <v>1</v>
      </c>
      <c r="M19" s="19">
        <v>0</v>
      </c>
      <c r="N19" s="113">
        <f t="shared" si="1"/>
        <v>248.46649237472766</v>
      </c>
      <c r="O19" s="113">
        <f t="shared" si="2"/>
        <v>248.46649237472766</v>
      </c>
      <c r="P19" s="113">
        <f t="shared" si="3"/>
        <v>254.66649237472765</v>
      </c>
      <c r="Q19" s="19" t="s">
        <v>109</v>
      </c>
    </row>
    <row r="20" spans="1:17" ht="25.5" customHeight="1">
      <c r="A20" s="7">
        <v>15</v>
      </c>
      <c r="B20" s="20" t="s">
        <v>127</v>
      </c>
      <c r="C20" s="91" t="s">
        <v>128</v>
      </c>
      <c r="D20" s="94" t="s">
        <v>129</v>
      </c>
      <c r="E20" s="19" t="s">
        <v>28</v>
      </c>
      <c r="F20" s="91">
        <v>46</v>
      </c>
      <c r="G20" s="19" t="s">
        <v>113</v>
      </c>
      <c r="H20" s="19">
        <v>0.312</v>
      </c>
      <c r="I20" s="91">
        <v>660</v>
      </c>
      <c r="J20" s="91">
        <v>550</v>
      </c>
      <c r="K20" s="112">
        <f t="shared" si="7"/>
        <v>23.91304347826087</v>
      </c>
      <c r="L20" s="19">
        <v>1</v>
      </c>
      <c r="M20" s="19">
        <v>0</v>
      </c>
      <c r="N20" s="113">
        <f t="shared" si="1"/>
        <v>230.83304347826086</v>
      </c>
      <c r="O20" s="113">
        <f t="shared" si="2"/>
        <v>230.83304347826086</v>
      </c>
      <c r="P20" s="113">
        <f t="shared" si="3"/>
        <v>237.43304347826086</v>
      </c>
      <c r="Q20" s="19" t="s">
        <v>109</v>
      </c>
    </row>
    <row r="21" spans="1:17" ht="25.5" customHeight="1">
      <c r="A21" s="7">
        <v>16</v>
      </c>
      <c r="B21" s="20" t="s">
        <v>127</v>
      </c>
      <c r="C21" s="96" t="s">
        <v>128</v>
      </c>
      <c r="D21" s="94" t="s">
        <v>129</v>
      </c>
      <c r="E21" s="19" t="s">
        <v>28</v>
      </c>
      <c r="F21" s="96">
        <v>46</v>
      </c>
      <c r="G21" s="19" t="s">
        <v>113</v>
      </c>
      <c r="H21" s="19">
        <v>0.364</v>
      </c>
      <c r="I21" s="96">
        <v>660</v>
      </c>
      <c r="J21" s="96">
        <v>550</v>
      </c>
      <c r="K21" s="112">
        <f t="shared" si="8"/>
        <v>26.570048309178745</v>
      </c>
      <c r="L21" s="19">
        <v>1</v>
      </c>
      <c r="M21" s="19">
        <v>0</v>
      </c>
      <c r="N21" s="113">
        <f t="shared" si="1"/>
        <v>267.81004830917874</v>
      </c>
      <c r="O21" s="113">
        <f t="shared" si="2"/>
        <v>267.81004830917874</v>
      </c>
      <c r="P21" s="113">
        <f t="shared" si="3"/>
        <v>274.41004830917876</v>
      </c>
      <c r="Q21" s="19" t="s">
        <v>109</v>
      </c>
    </row>
    <row r="22" spans="1:17" ht="25.5" customHeight="1">
      <c r="A22" s="7">
        <v>17</v>
      </c>
      <c r="B22" s="93" t="s">
        <v>44</v>
      </c>
      <c r="C22" s="91" t="s">
        <v>130</v>
      </c>
      <c r="D22" s="94" t="s">
        <v>131</v>
      </c>
      <c r="E22" s="19" t="s">
        <v>28</v>
      </c>
      <c r="F22" s="91">
        <v>38</v>
      </c>
      <c r="G22" s="93" t="s">
        <v>108</v>
      </c>
      <c r="H22" s="19">
        <v>0.312</v>
      </c>
      <c r="I22" s="91">
        <v>630</v>
      </c>
      <c r="J22" s="91">
        <v>722</v>
      </c>
      <c r="K22" s="112">
        <f t="shared" si="7"/>
        <v>38</v>
      </c>
      <c r="L22" s="19">
        <v>1</v>
      </c>
      <c r="M22" s="19">
        <v>0</v>
      </c>
      <c r="N22" s="113">
        <f t="shared" si="1"/>
        <v>235.56</v>
      </c>
      <c r="O22" s="113">
        <f t="shared" si="2"/>
        <v>235.56</v>
      </c>
      <c r="P22" s="113">
        <f t="shared" si="3"/>
        <v>241.86</v>
      </c>
      <c r="Q22" s="19" t="s">
        <v>109</v>
      </c>
    </row>
    <row r="23" spans="1:17" ht="25.5" customHeight="1">
      <c r="A23" s="7">
        <v>18</v>
      </c>
      <c r="B23" s="93" t="s">
        <v>44</v>
      </c>
      <c r="C23" s="91" t="s">
        <v>130</v>
      </c>
      <c r="D23" s="94" t="s">
        <v>131</v>
      </c>
      <c r="E23" s="19" t="s">
        <v>28</v>
      </c>
      <c r="F23" s="91">
        <v>38</v>
      </c>
      <c r="G23" s="93" t="s">
        <v>108</v>
      </c>
      <c r="H23" s="19">
        <v>0.364</v>
      </c>
      <c r="I23" s="91">
        <v>630</v>
      </c>
      <c r="J23" s="91">
        <v>722</v>
      </c>
      <c r="K23" s="112">
        <f t="shared" si="8"/>
        <v>42.22222222222222</v>
      </c>
      <c r="L23" s="19">
        <v>1</v>
      </c>
      <c r="M23" s="19">
        <v>0</v>
      </c>
      <c r="N23" s="113">
        <f t="shared" si="1"/>
        <v>272.5422222222222</v>
      </c>
      <c r="O23" s="113">
        <f t="shared" si="2"/>
        <v>272.5422222222222</v>
      </c>
      <c r="P23" s="113">
        <f t="shared" si="3"/>
        <v>278.84222222222223</v>
      </c>
      <c r="Q23" s="19" t="s">
        <v>109</v>
      </c>
    </row>
    <row r="24" spans="1:17" ht="22.5" customHeight="1">
      <c r="A24" s="7">
        <v>19</v>
      </c>
      <c r="B24" s="95" t="s">
        <v>56</v>
      </c>
      <c r="C24" s="97" t="s">
        <v>132</v>
      </c>
      <c r="D24" s="97" t="s">
        <v>133</v>
      </c>
      <c r="E24" s="19" t="s">
        <v>28</v>
      </c>
      <c r="F24" s="94">
        <v>55</v>
      </c>
      <c r="G24" s="93" t="s">
        <v>113</v>
      </c>
      <c r="H24" s="19">
        <v>0.312</v>
      </c>
      <c r="I24" s="91">
        <v>510</v>
      </c>
      <c r="J24" s="91">
        <v>450</v>
      </c>
      <c r="K24" s="112">
        <f aca="true" t="shared" si="9" ref="K24:K29">J24/(F24*0.5)</f>
        <v>16.363636363636363</v>
      </c>
      <c r="L24" s="19">
        <v>1</v>
      </c>
      <c r="M24" s="19">
        <v>0</v>
      </c>
      <c r="N24" s="113">
        <f t="shared" si="1"/>
        <v>176.48363636363638</v>
      </c>
      <c r="O24" s="113">
        <f t="shared" si="2"/>
        <v>176.48363636363638</v>
      </c>
      <c r="P24" s="113">
        <f t="shared" si="3"/>
        <v>181.58363636363637</v>
      </c>
      <c r="Q24" s="19" t="s">
        <v>109</v>
      </c>
    </row>
    <row r="25" spans="1:17" ht="22.5" customHeight="1">
      <c r="A25" s="7">
        <v>20</v>
      </c>
      <c r="B25" s="98" t="s">
        <v>56</v>
      </c>
      <c r="C25" s="99" t="s">
        <v>132</v>
      </c>
      <c r="D25" s="99" t="s">
        <v>133</v>
      </c>
      <c r="E25" s="14" t="s">
        <v>28</v>
      </c>
      <c r="F25" s="100">
        <v>55</v>
      </c>
      <c r="G25" s="101" t="s">
        <v>113</v>
      </c>
      <c r="H25" s="14">
        <v>0.364</v>
      </c>
      <c r="I25" s="115">
        <v>510</v>
      </c>
      <c r="J25" s="115">
        <v>450</v>
      </c>
      <c r="K25" s="116">
        <f aca="true" t="shared" si="10" ref="K25:K28">J25/(F25*0.45)</f>
        <v>18.181818181818183</v>
      </c>
      <c r="L25" s="14">
        <v>1</v>
      </c>
      <c r="M25" s="14">
        <v>0</v>
      </c>
      <c r="N25" s="117">
        <f t="shared" si="1"/>
        <v>204.82181818181817</v>
      </c>
      <c r="O25" s="117">
        <f t="shared" si="2"/>
        <v>204.82181818181817</v>
      </c>
      <c r="P25" s="113">
        <f t="shared" si="3"/>
        <v>209.92181818181817</v>
      </c>
      <c r="Q25" s="14" t="s">
        <v>109</v>
      </c>
    </row>
    <row r="26" spans="1:17" ht="36" customHeight="1">
      <c r="A26" s="7">
        <v>21</v>
      </c>
      <c r="B26" s="93" t="s">
        <v>134</v>
      </c>
      <c r="C26" s="91" t="s">
        <v>135</v>
      </c>
      <c r="D26" s="92" t="s">
        <v>136</v>
      </c>
      <c r="E26" s="19" t="s">
        <v>28</v>
      </c>
      <c r="F26" s="91">
        <v>53</v>
      </c>
      <c r="G26" s="93" t="s">
        <v>113</v>
      </c>
      <c r="H26" s="19">
        <v>0.312</v>
      </c>
      <c r="I26" s="91">
        <v>2080</v>
      </c>
      <c r="J26" s="91">
        <v>2190</v>
      </c>
      <c r="K26" s="112">
        <f t="shared" si="9"/>
        <v>82.64150943396227</v>
      </c>
      <c r="L26" s="19">
        <v>1</v>
      </c>
      <c r="M26" s="19">
        <v>0</v>
      </c>
      <c r="N26" s="113">
        <f t="shared" si="1"/>
        <v>732.6015094339623</v>
      </c>
      <c r="O26" s="113">
        <f t="shared" si="2"/>
        <v>732.6015094339623</v>
      </c>
      <c r="P26" s="113">
        <f t="shared" si="3"/>
        <v>753.4015094339622</v>
      </c>
      <c r="Q26" s="19" t="s">
        <v>109</v>
      </c>
    </row>
    <row r="27" spans="1:17" ht="37.5" customHeight="1">
      <c r="A27" s="7">
        <v>22</v>
      </c>
      <c r="B27" s="93" t="s">
        <v>134</v>
      </c>
      <c r="C27" s="91" t="s">
        <v>135</v>
      </c>
      <c r="D27" s="92" t="s">
        <v>136</v>
      </c>
      <c r="E27" s="19" t="s">
        <v>28</v>
      </c>
      <c r="F27" s="91">
        <v>53</v>
      </c>
      <c r="G27" s="93" t="s">
        <v>113</v>
      </c>
      <c r="H27" s="19">
        <v>0.364</v>
      </c>
      <c r="I27" s="91">
        <v>2080</v>
      </c>
      <c r="J27" s="91">
        <v>2190</v>
      </c>
      <c r="K27" s="112">
        <f t="shared" si="10"/>
        <v>91.82389937106917</v>
      </c>
      <c r="L27" s="19">
        <v>1</v>
      </c>
      <c r="M27" s="19">
        <v>0</v>
      </c>
      <c r="N27" s="113">
        <f t="shared" si="1"/>
        <v>849.9438993710692</v>
      </c>
      <c r="O27" s="113">
        <f t="shared" si="2"/>
        <v>849.9438993710692</v>
      </c>
      <c r="P27" s="113">
        <f t="shared" si="3"/>
        <v>870.7438993710691</v>
      </c>
      <c r="Q27" s="19" t="s">
        <v>109</v>
      </c>
    </row>
    <row r="28" spans="1:17" ht="25.5" customHeight="1">
      <c r="A28" s="7">
        <v>23</v>
      </c>
      <c r="B28" s="93" t="s">
        <v>137</v>
      </c>
      <c r="C28" s="91" t="s">
        <v>138</v>
      </c>
      <c r="D28" s="102" t="s">
        <v>139</v>
      </c>
      <c r="E28" s="19" t="s">
        <v>28</v>
      </c>
      <c r="F28" s="93">
        <v>61</v>
      </c>
      <c r="G28" s="93" t="s">
        <v>113</v>
      </c>
      <c r="H28" s="19">
        <v>0.364</v>
      </c>
      <c r="I28" s="91">
        <v>1280</v>
      </c>
      <c r="J28" s="91">
        <v>1245</v>
      </c>
      <c r="K28" s="112">
        <f t="shared" si="10"/>
        <v>45.3551912568306</v>
      </c>
      <c r="L28" s="19">
        <v>1</v>
      </c>
      <c r="M28" s="19">
        <v>0</v>
      </c>
      <c r="N28" s="113">
        <f t="shared" si="1"/>
        <v>512.2751912568306</v>
      </c>
      <c r="O28" s="113">
        <f t="shared" si="2"/>
        <v>512.2751912568306</v>
      </c>
      <c r="P28" s="113">
        <f t="shared" si="3"/>
        <v>525.0751912568305</v>
      </c>
      <c r="Q28" s="19" t="s">
        <v>109</v>
      </c>
    </row>
    <row r="29" spans="1:17" ht="25.5" customHeight="1">
      <c r="A29" s="7">
        <v>24</v>
      </c>
      <c r="B29" s="93" t="s">
        <v>140</v>
      </c>
      <c r="C29" s="91" t="s">
        <v>141</v>
      </c>
      <c r="D29" s="91" t="s">
        <v>142</v>
      </c>
      <c r="E29" s="19" t="s">
        <v>28</v>
      </c>
      <c r="F29" s="91">
        <v>44</v>
      </c>
      <c r="G29" s="93" t="s">
        <v>108</v>
      </c>
      <c r="H29" s="19">
        <v>0.312</v>
      </c>
      <c r="I29" s="91">
        <v>800</v>
      </c>
      <c r="J29" s="91">
        <v>1105</v>
      </c>
      <c r="K29" s="112">
        <f t="shared" si="9"/>
        <v>50.22727272727273</v>
      </c>
      <c r="L29" s="19">
        <v>1</v>
      </c>
      <c r="M29" s="19">
        <v>0</v>
      </c>
      <c r="N29" s="113">
        <f t="shared" si="1"/>
        <v>300.8272727272727</v>
      </c>
      <c r="O29" s="113">
        <f t="shared" si="2"/>
        <v>300.8272727272727</v>
      </c>
      <c r="P29" s="113">
        <f t="shared" si="3"/>
        <v>308.8272727272727</v>
      </c>
      <c r="Q29" s="19" t="s">
        <v>109</v>
      </c>
    </row>
    <row r="30" spans="1:17" ht="25.5" customHeight="1">
      <c r="A30" s="7">
        <v>25</v>
      </c>
      <c r="B30" s="93" t="s">
        <v>140</v>
      </c>
      <c r="C30" s="91" t="s">
        <v>141</v>
      </c>
      <c r="D30" s="91" t="s">
        <v>142</v>
      </c>
      <c r="E30" s="19" t="s">
        <v>28</v>
      </c>
      <c r="F30" s="91">
        <v>44</v>
      </c>
      <c r="G30" s="93" t="s">
        <v>108</v>
      </c>
      <c r="H30" s="19">
        <v>0.364</v>
      </c>
      <c r="I30" s="91">
        <v>800</v>
      </c>
      <c r="J30" s="91">
        <v>1105</v>
      </c>
      <c r="K30" s="112">
        <f aca="true" t="shared" si="11" ref="K30:K35">J30/(F30*0.45)</f>
        <v>55.8080808080808</v>
      </c>
      <c r="L30" s="19">
        <v>1</v>
      </c>
      <c r="M30" s="19">
        <v>0</v>
      </c>
      <c r="N30" s="113">
        <f t="shared" si="1"/>
        <v>348.00808080808076</v>
      </c>
      <c r="O30" s="113">
        <f t="shared" si="2"/>
        <v>348.00808080808076</v>
      </c>
      <c r="P30" s="113">
        <f t="shared" si="3"/>
        <v>356.00808080808076</v>
      </c>
      <c r="Q30" s="19" t="s">
        <v>109</v>
      </c>
    </row>
    <row r="31" spans="1:17" ht="25.5" customHeight="1">
      <c r="A31" s="22">
        <v>26</v>
      </c>
      <c r="B31" s="93" t="s">
        <v>31</v>
      </c>
      <c r="C31" s="103" t="s">
        <v>143</v>
      </c>
      <c r="D31" s="103" t="s">
        <v>144</v>
      </c>
      <c r="E31" s="25" t="s">
        <v>28</v>
      </c>
      <c r="F31" s="103">
        <v>53</v>
      </c>
      <c r="G31" s="93" t="s">
        <v>113</v>
      </c>
      <c r="H31" s="25">
        <v>0.312</v>
      </c>
      <c r="I31" s="103">
        <v>577</v>
      </c>
      <c r="J31" s="103">
        <v>643</v>
      </c>
      <c r="K31" s="118">
        <f aca="true" t="shared" si="12" ref="K31:K36">J31/(F31*0.5)</f>
        <v>24.264150943396228</v>
      </c>
      <c r="L31" s="25">
        <v>1</v>
      </c>
      <c r="M31" s="25">
        <v>0</v>
      </c>
      <c r="N31" s="119">
        <f t="shared" si="1"/>
        <v>205.28815094339623</v>
      </c>
      <c r="O31" s="119">
        <f t="shared" si="2"/>
        <v>205.28815094339623</v>
      </c>
      <c r="P31" s="119">
        <f t="shared" si="3"/>
        <v>211.05815094339624</v>
      </c>
      <c r="Q31" s="25" t="s">
        <v>109</v>
      </c>
    </row>
    <row r="32" spans="1:17" ht="25.5" customHeight="1">
      <c r="A32" s="7">
        <v>27</v>
      </c>
      <c r="B32" s="19" t="s">
        <v>31</v>
      </c>
      <c r="C32" s="91" t="s">
        <v>143</v>
      </c>
      <c r="D32" s="91" t="s">
        <v>144</v>
      </c>
      <c r="E32" s="19" t="s">
        <v>28</v>
      </c>
      <c r="F32" s="91">
        <v>53</v>
      </c>
      <c r="G32" s="19" t="s">
        <v>113</v>
      </c>
      <c r="H32" s="19">
        <v>0.364</v>
      </c>
      <c r="I32" s="91">
        <v>577</v>
      </c>
      <c r="J32" s="91">
        <v>643</v>
      </c>
      <c r="K32" s="112">
        <f t="shared" si="11"/>
        <v>26.960167714884694</v>
      </c>
      <c r="L32" s="19">
        <v>1</v>
      </c>
      <c r="M32" s="19">
        <v>0</v>
      </c>
      <c r="N32" s="113">
        <f t="shared" si="1"/>
        <v>237.9881677148847</v>
      </c>
      <c r="O32" s="113">
        <f t="shared" si="2"/>
        <v>237.9881677148847</v>
      </c>
      <c r="P32" s="113">
        <f t="shared" si="3"/>
        <v>243.7581677148847</v>
      </c>
      <c r="Q32" s="19" t="s">
        <v>109</v>
      </c>
    </row>
    <row r="33" spans="1:17" ht="39" customHeight="1">
      <c r="A33" s="7">
        <v>28</v>
      </c>
      <c r="B33" s="19" t="s">
        <v>145</v>
      </c>
      <c r="C33" s="91" t="s">
        <v>146</v>
      </c>
      <c r="D33" s="91" t="s">
        <v>147</v>
      </c>
      <c r="E33" s="19" t="s">
        <v>28</v>
      </c>
      <c r="F33" s="19">
        <v>38</v>
      </c>
      <c r="G33" s="19" t="s">
        <v>108</v>
      </c>
      <c r="H33" s="19">
        <v>0.312</v>
      </c>
      <c r="I33" s="91">
        <v>1000</v>
      </c>
      <c r="J33" s="91">
        <v>899</v>
      </c>
      <c r="K33" s="112">
        <f t="shared" si="12"/>
        <v>47.31578947368421</v>
      </c>
      <c r="L33" s="19">
        <v>1</v>
      </c>
      <c r="M33" s="19">
        <v>0</v>
      </c>
      <c r="N33" s="113">
        <f t="shared" si="1"/>
        <v>360.3157894736842</v>
      </c>
      <c r="O33" s="113">
        <f t="shared" si="2"/>
        <v>360.3157894736842</v>
      </c>
      <c r="P33" s="113">
        <f t="shared" si="3"/>
        <v>370.3157894736842</v>
      </c>
      <c r="Q33" s="19" t="s">
        <v>109</v>
      </c>
    </row>
    <row r="34" spans="1:17" ht="42.75" customHeight="1">
      <c r="A34" s="7">
        <v>29</v>
      </c>
      <c r="B34" s="19" t="s">
        <v>145</v>
      </c>
      <c r="C34" s="91" t="s">
        <v>146</v>
      </c>
      <c r="D34" s="91" t="s">
        <v>147</v>
      </c>
      <c r="E34" s="19" t="s">
        <v>28</v>
      </c>
      <c r="F34" s="19">
        <v>38</v>
      </c>
      <c r="G34" s="19" t="s">
        <v>108</v>
      </c>
      <c r="H34" s="19">
        <v>0.364</v>
      </c>
      <c r="I34" s="91">
        <v>1000</v>
      </c>
      <c r="J34" s="91">
        <v>899</v>
      </c>
      <c r="K34" s="112">
        <f t="shared" si="11"/>
        <v>52.57309941520467</v>
      </c>
      <c r="L34" s="19">
        <v>1</v>
      </c>
      <c r="M34" s="19">
        <v>0</v>
      </c>
      <c r="N34" s="113">
        <f t="shared" si="1"/>
        <v>417.5730994152047</v>
      </c>
      <c r="O34" s="113">
        <f t="shared" si="2"/>
        <v>417.5730994152047</v>
      </c>
      <c r="P34" s="113">
        <f t="shared" si="3"/>
        <v>427.5730994152047</v>
      </c>
      <c r="Q34" s="19" t="s">
        <v>109</v>
      </c>
    </row>
    <row r="35" spans="1:17" ht="33.75" customHeight="1">
      <c r="A35" s="7">
        <v>30</v>
      </c>
      <c r="B35" s="92" t="s">
        <v>148</v>
      </c>
      <c r="C35" s="91" t="s">
        <v>149</v>
      </c>
      <c r="D35" s="91" t="s">
        <v>150</v>
      </c>
      <c r="E35" s="6" t="s">
        <v>28</v>
      </c>
      <c r="F35" s="19">
        <v>57</v>
      </c>
      <c r="G35" s="6" t="s">
        <v>113</v>
      </c>
      <c r="H35" s="19">
        <v>0.364</v>
      </c>
      <c r="I35" s="91">
        <v>1200</v>
      </c>
      <c r="J35" s="91">
        <v>1250</v>
      </c>
      <c r="K35" s="114">
        <f t="shared" si="11"/>
        <v>48.73294346978557</v>
      </c>
      <c r="L35" s="19">
        <v>1</v>
      </c>
      <c r="M35" s="19">
        <v>0</v>
      </c>
      <c r="N35" s="113">
        <f t="shared" si="1"/>
        <v>486.53294346978555</v>
      </c>
      <c r="O35" s="113">
        <f t="shared" si="2"/>
        <v>486.53294346978555</v>
      </c>
      <c r="P35" s="113">
        <f t="shared" si="3"/>
        <v>498.53294346978555</v>
      </c>
      <c r="Q35" s="19" t="s">
        <v>109</v>
      </c>
    </row>
    <row r="36" spans="1:17" ht="48.75" customHeight="1">
      <c r="A36" s="7">
        <v>31</v>
      </c>
      <c r="B36" s="69" t="s">
        <v>151</v>
      </c>
      <c r="C36" s="6" t="s">
        <v>152</v>
      </c>
      <c r="D36" s="69" t="s">
        <v>153</v>
      </c>
      <c r="E36" s="6" t="s">
        <v>28</v>
      </c>
      <c r="F36" s="6">
        <v>49</v>
      </c>
      <c r="G36" s="6" t="s">
        <v>113</v>
      </c>
      <c r="H36" s="6">
        <v>0.312</v>
      </c>
      <c r="I36" s="6">
        <v>1564</v>
      </c>
      <c r="J36" s="6">
        <v>2100</v>
      </c>
      <c r="K36" s="72">
        <f t="shared" si="12"/>
        <v>85.71428571428571</v>
      </c>
      <c r="L36" s="19">
        <v>1</v>
      </c>
      <c r="M36" s="19">
        <v>0</v>
      </c>
      <c r="N36" s="113">
        <f t="shared" si="1"/>
        <v>574.6822857142857</v>
      </c>
      <c r="O36" s="113">
        <f t="shared" si="2"/>
        <v>574.6822857142857</v>
      </c>
      <c r="P36" s="113">
        <f t="shared" si="3"/>
        <v>590.3222857142857</v>
      </c>
      <c r="Q36" s="19" t="s">
        <v>109</v>
      </c>
    </row>
    <row r="37" spans="1:17" ht="48.75" customHeight="1">
      <c r="A37" s="104">
        <v>32</v>
      </c>
      <c r="B37" s="105" t="s">
        <v>151</v>
      </c>
      <c r="C37" s="106" t="s">
        <v>152</v>
      </c>
      <c r="D37" s="107" t="s">
        <v>153</v>
      </c>
      <c r="E37" s="108" t="s">
        <v>28</v>
      </c>
      <c r="F37" s="106">
        <v>49</v>
      </c>
      <c r="G37" s="106" t="s">
        <v>113</v>
      </c>
      <c r="H37" s="108">
        <v>0.364</v>
      </c>
      <c r="I37" s="108">
        <v>1564</v>
      </c>
      <c r="J37" s="108">
        <v>2100</v>
      </c>
      <c r="K37" s="120">
        <f>J37/(F37*0.45)</f>
        <v>95.23809523809524</v>
      </c>
      <c r="L37" s="121">
        <v>1</v>
      </c>
      <c r="M37" s="121">
        <v>0</v>
      </c>
      <c r="N37" s="122">
        <f t="shared" si="1"/>
        <v>665.5340952380952</v>
      </c>
      <c r="O37" s="122">
        <f t="shared" si="2"/>
        <v>665.5340952380952</v>
      </c>
      <c r="P37" s="122">
        <f t="shared" si="3"/>
        <v>681.1740952380952</v>
      </c>
      <c r="Q37" s="121" t="s">
        <v>109</v>
      </c>
    </row>
    <row r="38" spans="1:17" ht="48.75" customHeight="1">
      <c r="A38" s="22">
        <v>33</v>
      </c>
      <c r="B38" s="25" t="s">
        <v>154</v>
      </c>
      <c r="C38" s="103" t="s">
        <v>155</v>
      </c>
      <c r="D38" s="103" t="s">
        <v>156</v>
      </c>
      <c r="E38" s="25" t="s">
        <v>28</v>
      </c>
      <c r="F38" s="25">
        <v>53</v>
      </c>
      <c r="G38" s="25" t="s">
        <v>113</v>
      </c>
      <c r="H38" s="25">
        <v>0.312</v>
      </c>
      <c r="I38" s="103">
        <v>2100</v>
      </c>
      <c r="J38" s="103">
        <v>3000</v>
      </c>
      <c r="K38" s="118">
        <f>J38/(F38*0.5)</f>
        <v>113.20754716981132</v>
      </c>
      <c r="L38" s="25">
        <v>1</v>
      </c>
      <c r="M38" s="25">
        <v>0</v>
      </c>
      <c r="N38" s="119">
        <f t="shared" si="1"/>
        <v>769.4075471698113</v>
      </c>
      <c r="O38" s="119">
        <f t="shared" si="2"/>
        <v>769.4075471698113</v>
      </c>
      <c r="P38" s="119">
        <f t="shared" si="3"/>
        <v>790.4075471698113</v>
      </c>
      <c r="Q38" s="25" t="s">
        <v>109</v>
      </c>
    </row>
    <row r="39" spans="1:17" ht="48.75" customHeight="1">
      <c r="A39" s="7">
        <v>34</v>
      </c>
      <c r="B39" s="19" t="s">
        <v>154</v>
      </c>
      <c r="C39" s="91" t="s">
        <v>155</v>
      </c>
      <c r="D39" s="91" t="s">
        <v>156</v>
      </c>
      <c r="E39" s="19" t="s">
        <v>28</v>
      </c>
      <c r="F39" s="19">
        <v>53</v>
      </c>
      <c r="G39" s="19" t="s">
        <v>113</v>
      </c>
      <c r="H39" s="19">
        <v>0.364</v>
      </c>
      <c r="I39" s="91">
        <v>2100</v>
      </c>
      <c r="J39" s="91">
        <v>3000</v>
      </c>
      <c r="K39" s="112">
        <f>J39/(F39*0.45)</f>
        <v>125.78616352201257</v>
      </c>
      <c r="L39" s="19">
        <v>1</v>
      </c>
      <c r="M39" s="19">
        <v>0</v>
      </c>
      <c r="N39" s="113">
        <f t="shared" si="1"/>
        <v>891.1861635220125</v>
      </c>
      <c r="O39" s="113">
        <f t="shared" si="2"/>
        <v>891.1861635220125</v>
      </c>
      <c r="P39" s="113">
        <f t="shared" si="3"/>
        <v>912.1861635220125</v>
      </c>
      <c r="Q39" s="19" t="s">
        <v>109</v>
      </c>
    </row>
    <row r="40" spans="1:17" ht="25.5" customHeight="1">
      <c r="A40" s="109" t="s">
        <v>157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24"/>
    </row>
    <row r="41" spans="1:17" ht="25.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25"/>
    </row>
  </sheetData>
  <sheetProtection/>
  <mergeCells count="17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C4:C5"/>
    <mergeCell ref="D4:D5"/>
    <mergeCell ref="E4:E5"/>
    <mergeCell ref="I4:I5"/>
    <mergeCell ref="L4:L5"/>
    <mergeCell ref="M4:M5"/>
    <mergeCell ref="A40:Q41"/>
  </mergeCells>
  <printOptions horizontalCentered="1"/>
  <pageMargins left="0.39375" right="0.19652777777777777" top="0.5902777777777778" bottom="0.5902777777777778" header="0.3145833333333333" footer="0.3145833333333333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zoomScaleSheetLayoutView="100" workbookViewId="0" topLeftCell="A1">
      <selection activeCell="A2" sqref="A2:Q2"/>
    </sheetView>
  </sheetViews>
  <sheetFormatPr defaultColWidth="6.625" defaultRowHeight="26.25" customHeight="1"/>
  <cols>
    <col min="1" max="1" width="5.625" style="1" customWidth="1"/>
    <col min="2" max="2" width="19.50390625" style="1" customWidth="1"/>
    <col min="3" max="3" width="12.75390625" style="1" customWidth="1"/>
    <col min="4" max="4" width="26.375" style="1" customWidth="1"/>
    <col min="5" max="5" width="5.75390625" style="1" customWidth="1"/>
    <col min="6" max="6" width="7.25390625" style="1" customWidth="1"/>
    <col min="7" max="7" width="12.00390625" style="1" customWidth="1"/>
    <col min="8" max="9" width="6.75390625" style="1" customWidth="1"/>
    <col min="10" max="10" width="5.50390625" style="1" customWidth="1"/>
    <col min="11" max="11" width="7.00390625" style="1" customWidth="1"/>
    <col min="12" max="13" width="6.75390625" style="1" customWidth="1"/>
    <col min="14" max="14" width="6.625" style="66" customWidth="1"/>
    <col min="15" max="15" width="6.625" style="1" customWidth="1"/>
    <col min="16" max="16" width="6.75390625" style="1" customWidth="1"/>
    <col min="17" max="17" width="6.875" style="1" customWidth="1"/>
    <col min="18" max="18" width="6.625" style="1" customWidth="1"/>
    <col min="19" max="19" width="12.75390625" style="1" customWidth="1"/>
    <col min="20" max="16384" width="6.625" style="1" customWidth="1"/>
  </cols>
  <sheetData>
    <row r="1" spans="1:17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6.25" customHeight="1">
      <c r="A2" s="67" t="s">
        <v>158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26.25" customHeight="1">
      <c r="A3" s="5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 t="s">
        <v>4</v>
      </c>
      <c r="K3" s="10"/>
      <c r="L3" s="10"/>
      <c r="M3" s="10"/>
      <c r="N3" s="10"/>
      <c r="O3" s="10"/>
      <c r="P3" s="10"/>
      <c r="Q3" s="10"/>
    </row>
    <row r="4" spans="1:17" ht="48" customHeight="1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  <c r="K4" s="6"/>
      <c r="L4" s="6" t="s">
        <v>12</v>
      </c>
      <c r="M4" s="6" t="s">
        <v>13</v>
      </c>
      <c r="N4" s="6" t="s">
        <v>14</v>
      </c>
      <c r="O4" s="6"/>
      <c r="P4" s="6" t="s">
        <v>159</v>
      </c>
      <c r="Q4" s="6"/>
    </row>
    <row r="5" spans="1:17" ht="38.25" customHeight="1">
      <c r="A5" s="5"/>
      <c r="B5" s="6"/>
      <c r="C5" s="6"/>
      <c r="D5" s="6"/>
      <c r="E5" s="6"/>
      <c r="F5" s="6" t="s">
        <v>16</v>
      </c>
      <c r="G5" s="6" t="s">
        <v>17</v>
      </c>
      <c r="H5" s="6" t="s">
        <v>104</v>
      </c>
      <c r="I5" s="6"/>
      <c r="J5" s="6" t="s">
        <v>19</v>
      </c>
      <c r="K5" s="6" t="s">
        <v>20</v>
      </c>
      <c r="L5" s="6"/>
      <c r="M5" s="6"/>
      <c r="N5" s="6" t="s">
        <v>21</v>
      </c>
      <c r="O5" s="6" t="s">
        <v>22</v>
      </c>
      <c r="P5" s="6" t="s">
        <v>23</v>
      </c>
      <c r="Q5" s="6" t="s">
        <v>24</v>
      </c>
    </row>
    <row r="6" spans="1:17" ht="36" customHeight="1">
      <c r="A6" s="5">
        <v>1</v>
      </c>
      <c r="B6" s="68" t="s">
        <v>77</v>
      </c>
      <c r="C6" s="68" t="s">
        <v>160</v>
      </c>
      <c r="D6" s="69" t="s">
        <v>161</v>
      </c>
      <c r="E6" s="6" t="s">
        <v>28</v>
      </c>
      <c r="F6" s="68">
        <v>44</v>
      </c>
      <c r="G6" s="68" t="s">
        <v>108</v>
      </c>
      <c r="H6" s="6">
        <v>0.312</v>
      </c>
      <c r="I6" s="6">
        <v>580</v>
      </c>
      <c r="J6" s="6">
        <v>602</v>
      </c>
      <c r="K6" s="72">
        <f aca="true" t="shared" si="0" ref="K6:K10">J6/(F6*0.5)</f>
        <v>27.363636363636363</v>
      </c>
      <c r="L6" s="6">
        <v>0.5</v>
      </c>
      <c r="M6" s="6">
        <v>0</v>
      </c>
      <c r="N6" s="73">
        <f aca="true" t="shared" si="1" ref="N6:N27">I6*H6+K6+L6</f>
        <v>208.82363636363638</v>
      </c>
      <c r="O6" s="74">
        <f aca="true" t="shared" si="2" ref="O6:O27">N6</f>
        <v>208.82363636363638</v>
      </c>
      <c r="P6" s="74">
        <f aca="true" t="shared" si="3" ref="P6:P27">N6+I6*0.01</f>
        <v>214.6236363636364</v>
      </c>
      <c r="Q6" s="6" t="s">
        <v>101</v>
      </c>
    </row>
    <row r="7" spans="1:17" ht="36" customHeight="1">
      <c r="A7" s="5">
        <v>2</v>
      </c>
      <c r="B7" s="68" t="s">
        <v>77</v>
      </c>
      <c r="C7" s="68" t="s">
        <v>160</v>
      </c>
      <c r="D7" s="69" t="s">
        <v>161</v>
      </c>
      <c r="E7" s="6" t="s">
        <v>28</v>
      </c>
      <c r="F7" s="68">
        <v>44</v>
      </c>
      <c r="G7" s="68" t="s">
        <v>108</v>
      </c>
      <c r="H7" s="6">
        <v>0.364</v>
      </c>
      <c r="I7" s="6">
        <v>580</v>
      </c>
      <c r="J7" s="6">
        <v>602</v>
      </c>
      <c r="K7" s="72">
        <f aca="true" t="shared" si="4" ref="K7:K11">J7/(F7*0.45)</f>
        <v>30.4040404040404</v>
      </c>
      <c r="L7" s="6">
        <v>0.5</v>
      </c>
      <c r="M7" s="6">
        <v>0</v>
      </c>
      <c r="N7" s="73">
        <f t="shared" si="1"/>
        <v>242.02404040404042</v>
      </c>
      <c r="O7" s="74">
        <f t="shared" si="2"/>
        <v>242.02404040404042</v>
      </c>
      <c r="P7" s="74">
        <f t="shared" si="3"/>
        <v>247.82404040404043</v>
      </c>
      <c r="Q7" s="6" t="s">
        <v>101</v>
      </c>
    </row>
    <row r="8" spans="1:17" ht="36" customHeight="1">
      <c r="A8" s="5">
        <v>3</v>
      </c>
      <c r="B8" s="6" t="s">
        <v>162</v>
      </c>
      <c r="C8" s="6" t="s">
        <v>163</v>
      </c>
      <c r="D8" s="69" t="s">
        <v>164</v>
      </c>
      <c r="E8" s="6" t="s">
        <v>28</v>
      </c>
      <c r="F8" s="6">
        <v>44</v>
      </c>
      <c r="G8" s="6" t="s">
        <v>108</v>
      </c>
      <c r="H8" s="6">
        <v>0.312</v>
      </c>
      <c r="I8" s="6">
        <v>585</v>
      </c>
      <c r="J8" s="6">
        <v>602</v>
      </c>
      <c r="K8" s="72">
        <f t="shared" si="0"/>
        <v>27.363636363636363</v>
      </c>
      <c r="L8" s="6">
        <v>0.5</v>
      </c>
      <c r="M8" s="6">
        <v>0</v>
      </c>
      <c r="N8" s="73">
        <f t="shared" si="1"/>
        <v>210.38363636363638</v>
      </c>
      <c r="O8" s="74">
        <f t="shared" si="2"/>
        <v>210.38363636363638</v>
      </c>
      <c r="P8" s="74">
        <f t="shared" si="3"/>
        <v>216.23363636363638</v>
      </c>
      <c r="Q8" s="6" t="s">
        <v>101</v>
      </c>
    </row>
    <row r="9" spans="1:17" ht="36" customHeight="1">
      <c r="A9" s="5">
        <v>4</v>
      </c>
      <c r="B9" s="6" t="s">
        <v>162</v>
      </c>
      <c r="C9" s="6" t="s">
        <v>163</v>
      </c>
      <c r="D9" s="69" t="s">
        <v>164</v>
      </c>
      <c r="E9" s="6" t="s">
        <v>28</v>
      </c>
      <c r="F9" s="6">
        <v>44</v>
      </c>
      <c r="G9" s="6" t="s">
        <v>108</v>
      </c>
      <c r="H9" s="6">
        <v>0.364</v>
      </c>
      <c r="I9" s="6">
        <v>585</v>
      </c>
      <c r="J9" s="6">
        <v>602</v>
      </c>
      <c r="K9" s="72">
        <f t="shared" si="4"/>
        <v>30.4040404040404</v>
      </c>
      <c r="L9" s="6">
        <v>0.5</v>
      </c>
      <c r="M9" s="6">
        <v>0</v>
      </c>
      <c r="N9" s="73">
        <f t="shared" si="1"/>
        <v>243.8440404040404</v>
      </c>
      <c r="O9" s="74">
        <f t="shared" si="2"/>
        <v>243.8440404040404</v>
      </c>
      <c r="P9" s="74">
        <f t="shared" si="3"/>
        <v>249.6940404040404</v>
      </c>
      <c r="Q9" s="6" t="s">
        <v>101</v>
      </c>
    </row>
    <row r="10" spans="1:17" ht="36.75" customHeight="1">
      <c r="A10" s="5">
        <v>5</v>
      </c>
      <c r="B10" s="69" t="s">
        <v>165</v>
      </c>
      <c r="C10" s="6" t="s">
        <v>166</v>
      </c>
      <c r="D10" s="69" t="s">
        <v>167</v>
      </c>
      <c r="E10" s="6" t="s">
        <v>28</v>
      </c>
      <c r="F10" s="6">
        <v>40</v>
      </c>
      <c r="G10" s="6" t="s">
        <v>108</v>
      </c>
      <c r="H10" s="6">
        <v>0.312</v>
      </c>
      <c r="I10" s="6">
        <v>620</v>
      </c>
      <c r="J10" s="6">
        <v>600</v>
      </c>
      <c r="K10" s="72">
        <f t="shared" si="0"/>
        <v>30</v>
      </c>
      <c r="L10" s="6">
        <v>0.5</v>
      </c>
      <c r="M10" s="6">
        <v>0</v>
      </c>
      <c r="N10" s="73">
        <f t="shared" si="1"/>
        <v>223.94</v>
      </c>
      <c r="O10" s="74">
        <f t="shared" si="2"/>
        <v>223.94</v>
      </c>
      <c r="P10" s="74">
        <f t="shared" si="3"/>
        <v>230.14</v>
      </c>
      <c r="Q10" s="6" t="s">
        <v>101</v>
      </c>
    </row>
    <row r="11" spans="1:17" ht="38.25" customHeight="1">
      <c r="A11" s="5">
        <v>6</v>
      </c>
      <c r="B11" s="69" t="s">
        <v>165</v>
      </c>
      <c r="C11" s="6" t="s">
        <v>166</v>
      </c>
      <c r="D11" s="69" t="s">
        <v>167</v>
      </c>
      <c r="E11" s="6" t="s">
        <v>28</v>
      </c>
      <c r="F11" s="6">
        <v>40</v>
      </c>
      <c r="G11" s="6" t="s">
        <v>108</v>
      </c>
      <c r="H11" s="6">
        <v>0.364</v>
      </c>
      <c r="I11" s="6">
        <v>620</v>
      </c>
      <c r="J11" s="6">
        <v>600</v>
      </c>
      <c r="K11" s="72">
        <f t="shared" si="4"/>
        <v>33.333333333333336</v>
      </c>
      <c r="L11" s="6">
        <v>0.5</v>
      </c>
      <c r="M11" s="6">
        <v>0</v>
      </c>
      <c r="N11" s="73">
        <f t="shared" si="1"/>
        <v>259.5133333333333</v>
      </c>
      <c r="O11" s="74">
        <f t="shared" si="2"/>
        <v>259.5133333333333</v>
      </c>
      <c r="P11" s="74">
        <f t="shared" si="3"/>
        <v>265.7133333333333</v>
      </c>
      <c r="Q11" s="6" t="s">
        <v>101</v>
      </c>
    </row>
    <row r="12" spans="1:17" ht="33" customHeight="1">
      <c r="A12" s="5">
        <v>7</v>
      </c>
      <c r="B12" s="69" t="s">
        <v>168</v>
      </c>
      <c r="C12" s="6" t="s">
        <v>169</v>
      </c>
      <c r="D12" s="69" t="s">
        <v>170</v>
      </c>
      <c r="E12" s="6" t="s">
        <v>28</v>
      </c>
      <c r="F12" s="6">
        <v>52</v>
      </c>
      <c r="G12" s="6" t="s">
        <v>113</v>
      </c>
      <c r="H12" s="6">
        <v>0.312</v>
      </c>
      <c r="I12" s="6">
        <v>790</v>
      </c>
      <c r="J12" s="6">
        <v>450</v>
      </c>
      <c r="K12" s="72">
        <f aca="true" t="shared" si="5" ref="K12:K16">J12/(F12*0.5)</f>
        <v>17.307692307692307</v>
      </c>
      <c r="L12" s="6">
        <v>0.5</v>
      </c>
      <c r="M12" s="6">
        <v>0</v>
      </c>
      <c r="N12" s="73">
        <f t="shared" si="1"/>
        <v>264.2876923076923</v>
      </c>
      <c r="O12" s="74">
        <f t="shared" si="2"/>
        <v>264.2876923076923</v>
      </c>
      <c r="P12" s="74">
        <f t="shared" si="3"/>
        <v>272.18769230769226</v>
      </c>
      <c r="Q12" s="6" t="s">
        <v>101</v>
      </c>
    </row>
    <row r="13" spans="1:17" ht="33" customHeight="1">
      <c r="A13" s="5">
        <v>8</v>
      </c>
      <c r="B13" s="69" t="s">
        <v>168</v>
      </c>
      <c r="C13" s="6" t="s">
        <v>169</v>
      </c>
      <c r="D13" s="69" t="s">
        <v>170</v>
      </c>
      <c r="E13" s="6" t="s">
        <v>28</v>
      </c>
      <c r="F13" s="6">
        <v>52</v>
      </c>
      <c r="G13" s="6" t="s">
        <v>113</v>
      </c>
      <c r="H13" s="6">
        <v>0.364</v>
      </c>
      <c r="I13" s="6">
        <v>790</v>
      </c>
      <c r="J13" s="6">
        <v>450</v>
      </c>
      <c r="K13" s="72">
        <f aca="true" t="shared" si="6" ref="K13:K17">J13/(F13*0.45)</f>
        <v>19.23076923076923</v>
      </c>
      <c r="L13" s="6">
        <v>0.5</v>
      </c>
      <c r="M13" s="6">
        <v>0</v>
      </c>
      <c r="N13" s="73">
        <f t="shared" si="1"/>
        <v>307.29076923076923</v>
      </c>
      <c r="O13" s="74">
        <f t="shared" si="2"/>
        <v>307.29076923076923</v>
      </c>
      <c r="P13" s="74">
        <f t="shared" si="3"/>
        <v>315.1907692307692</v>
      </c>
      <c r="Q13" s="6" t="s">
        <v>101</v>
      </c>
    </row>
    <row r="14" spans="1:17" ht="58.5" customHeight="1">
      <c r="A14" s="5">
        <v>9</v>
      </c>
      <c r="B14" s="70" t="s">
        <v>171</v>
      </c>
      <c r="C14" s="68" t="s">
        <v>172</v>
      </c>
      <c r="D14" s="69" t="s">
        <v>173</v>
      </c>
      <c r="E14" s="6" t="s">
        <v>28</v>
      </c>
      <c r="F14" s="68">
        <v>45</v>
      </c>
      <c r="G14" s="68" t="s">
        <v>108</v>
      </c>
      <c r="H14" s="6">
        <v>0.312</v>
      </c>
      <c r="I14" s="6">
        <v>909</v>
      </c>
      <c r="J14" s="6">
        <v>1100</v>
      </c>
      <c r="K14" s="72">
        <f t="shared" si="5"/>
        <v>48.888888888888886</v>
      </c>
      <c r="L14" s="6">
        <v>0.5</v>
      </c>
      <c r="M14" s="6">
        <v>0</v>
      </c>
      <c r="N14" s="73">
        <f t="shared" si="1"/>
        <v>332.99688888888886</v>
      </c>
      <c r="O14" s="74">
        <f t="shared" si="2"/>
        <v>332.99688888888886</v>
      </c>
      <c r="P14" s="74">
        <f t="shared" si="3"/>
        <v>342.08688888888884</v>
      </c>
      <c r="Q14" s="6" t="s">
        <v>101</v>
      </c>
    </row>
    <row r="15" spans="1:17" ht="58.5" customHeight="1">
      <c r="A15" s="5">
        <v>10</v>
      </c>
      <c r="B15" s="69" t="s">
        <v>171</v>
      </c>
      <c r="C15" s="6" t="s">
        <v>172</v>
      </c>
      <c r="D15" s="69" t="s">
        <v>173</v>
      </c>
      <c r="E15" s="6" t="s">
        <v>28</v>
      </c>
      <c r="F15" s="6">
        <v>45</v>
      </c>
      <c r="G15" s="6" t="s">
        <v>108</v>
      </c>
      <c r="H15" s="6">
        <v>0.364</v>
      </c>
      <c r="I15" s="6">
        <v>909</v>
      </c>
      <c r="J15" s="6">
        <v>1100</v>
      </c>
      <c r="K15" s="72">
        <f t="shared" si="6"/>
        <v>54.32098765432099</v>
      </c>
      <c r="L15" s="6">
        <v>0.5</v>
      </c>
      <c r="M15" s="6">
        <v>0</v>
      </c>
      <c r="N15" s="73">
        <f t="shared" si="1"/>
        <v>385.696987654321</v>
      </c>
      <c r="O15" s="74">
        <f t="shared" si="2"/>
        <v>385.696987654321</v>
      </c>
      <c r="P15" s="74">
        <f t="shared" si="3"/>
        <v>394.78698765432097</v>
      </c>
      <c r="Q15" s="6" t="s">
        <v>101</v>
      </c>
    </row>
    <row r="16" spans="1:17" ht="58.5" customHeight="1">
      <c r="A16" s="5">
        <v>11</v>
      </c>
      <c r="B16" s="69" t="s">
        <v>174</v>
      </c>
      <c r="C16" s="6" t="s">
        <v>175</v>
      </c>
      <c r="D16" s="69" t="s">
        <v>176</v>
      </c>
      <c r="E16" s="6" t="s">
        <v>28</v>
      </c>
      <c r="F16" s="6">
        <v>44</v>
      </c>
      <c r="G16" s="6" t="s">
        <v>108</v>
      </c>
      <c r="H16" s="6">
        <v>0.312</v>
      </c>
      <c r="I16" s="6">
        <v>970</v>
      </c>
      <c r="J16" s="6">
        <v>890</v>
      </c>
      <c r="K16" s="72">
        <f t="shared" si="5"/>
        <v>40.45454545454545</v>
      </c>
      <c r="L16" s="6">
        <v>0.5</v>
      </c>
      <c r="M16" s="6">
        <v>0</v>
      </c>
      <c r="N16" s="73">
        <f t="shared" si="1"/>
        <v>343.5945454545454</v>
      </c>
      <c r="O16" s="74">
        <f t="shared" si="2"/>
        <v>343.5945454545454</v>
      </c>
      <c r="P16" s="74">
        <f t="shared" si="3"/>
        <v>353.2945454545454</v>
      </c>
      <c r="Q16" s="6" t="s">
        <v>101</v>
      </c>
    </row>
    <row r="17" spans="1:17" ht="58.5" customHeight="1">
      <c r="A17" s="5">
        <v>12</v>
      </c>
      <c r="B17" s="70" t="s">
        <v>174</v>
      </c>
      <c r="C17" s="68" t="s">
        <v>175</v>
      </c>
      <c r="D17" s="69" t="s">
        <v>176</v>
      </c>
      <c r="E17" s="6" t="s">
        <v>28</v>
      </c>
      <c r="F17" s="68">
        <v>44</v>
      </c>
      <c r="G17" s="68" t="s">
        <v>108</v>
      </c>
      <c r="H17" s="6">
        <v>0.364</v>
      </c>
      <c r="I17" s="6">
        <v>970</v>
      </c>
      <c r="J17" s="6">
        <v>890</v>
      </c>
      <c r="K17" s="72">
        <f t="shared" si="6"/>
        <v>44.94949494949495</v>
      </c>
      <c r="L17" s="6">
        <v>0.5</v>
      </c>
      <c r="M17" s="6">
        <v>0</v>
      </c>
      <c r="N17" s="73">
        <f t="shared" si="1"/>
        <v>398.52949494949496</v>
      </c>
      <c r="O17" s="74">
        <f t="shared" si="2"/>
        <v>398.52949494949496</v>
      </c>
      <c r="P17" s="74">
        <f t="shared" si="3"/>
        <v>408.22949494949495</v>
      </c>
      <c r="Q17" s="6" t="s">
        <v>101</v>
      </c>
    </row>
    <row r="18" spans="1:17" ht="32.25" customHeight="1">
      <c r="A18" s="5">
        <v>13</v>
      </c>
      <c r="B18" s="70" t="s">
        <v>177</v>
      </c>
      <c r="C18" s="68" t="s">
        <v>178</v>
      </c>
      <c r="D18" s="69" t="s">
        <v>179</v>
      </c>
      <c r="E18" s="6" t="s">
        <v>28</v>
      </c>
      <c r="F18" s="68">
        <v>42</v>
      </c>
      <c r="G18" s="68" t="s">
        <v>113</v>
      </c>
      <c r="H18" s="6">
        <v>0.312</v>
      </c>
      <c r="I18" s="6">
        <v>390</v>
      </c>
      <c r="J18" s="6">
        <v>580</v>
      </c>
      <c r="K18" s="72">
        <f aca="true" t="shared" si="7" ref="K18:K22">J18/(F18*0.5)</f>
        <v>27.61904761904762</v>
      </c>
      <c r="L18" s="6">
        <v>0.5</v>
      </c>
      <c r="M18" s="6">
        <v>0</v>
      </c>
      <c r="N18" s="73">
        <f t="shared" si="1"/>
        <v>149.79904761904763</v>
      </c>
      <c r="O18" s="74">
        <f t="shared" si="2"/>
        <v>149.79904761904763</v>
      </c>
      <c r="P18" s="74">
        <f t="shared" si="3"/>
        <v>153.69904761904763</v>
      </c>
      <c r="Q18" s="6" t="s">
        <v>101</v>
      </c>
    </row>
    <row r="19" spans="1:17" ht="36" customHeight="1">
      <c r="A19" s="5">
        <v>14</v>
      </c>
      <c r="B19" s="70" t="s">
        <v>177</v>
      </c>
      <c r="C19" s="68" t="s">
        <v>178</v>
      </c>
      <c r="D19" s="69" t="s">
        <v>179</v>
      </c>
      <c r="E19" s="6" t="s">
        <v>28</v>
      </c>
      <c r="F19" s="68">
        <v>42</v>
      </c>
      <c r="G19" s="68" t="s">
        <v>113</v>
      </c>
      <c r="H19" s="6">
        <v>0.364</v>
      </c>
      <c r="I19" s="6">
        <v>390</v>
      </c>
      <c r="J19" s="6">
        <v>580</v>
      </c>
      <c r="K19" s="72">
        <f aca="true" t="shared" si="8" ref="K19:K23">J19/(F19*0.45)</f>
        <v>30.687830687830683</v>
      </c>
      <c r="L19" s="6">
        <v>0.5</v>
      </c>
      <c r="M19" s="6">
        <v>0</v>
      </c>
      <c r="N19" s="73">
        <f t="shared" si="1"/>
        <v>173.1478306878307</v>
      </c>
      <c r="O19" s="74">
        <f t="shared" si="2"/>
        <v>173.1478306878307</v>
      </c>
      <c r="P19" s="74">
        <f t="shared" si="3"/>
        <v>177.0478306878307</v>
      </c>
      <c r="Q19" s="6" t="s">
        <v>101</v>
      </c>
    </row>
    <row r="20" spans="1:17" ht="36" customHeight="1">
      <c r="A20" s="5">
        <v>15</v>
      </c>
      <c r="B20" s="70" t="s">
        <v>180</v>
      </c>
      <c r="C20" s="20" t="s">
        <v>181</v>
      </c>
      <c r="D20" s="71" t="s">
        <v>182</v>
      </c>
      <c r="E20" s="6" t="s">
        <v>28</v>
      </c>
      <c r="F20" s="68">
        <v>51</v>
      </c>
      <c r="G20" s="68" t="s">
        <v>113</v>
      </c>
      <c r="H20" s="6">
        <v>0.312</v>
      </c>
      <c r="I20" s="20">
        <v>420</v>
      </c>
      <c r="J20" s="6">
        <v>460</v>
      </c>
      <c r="K20" s="72">
        <f t="shared" si="7"/>
        <v>18.03921568627451</v>
      </c>
      <c r="L20" s="6">
        <v>0.5</v>
      </c>
      <c r="M20" s="6">
        <v>0</v>
      </c>
      <c r="N20" s="73">
        <f t="shared" si="1"/>
        <v>149.5792156862745</v>
      </c>
      <c r="O20" s="74">
        <f t="shared" si="2"/>
        <v>149.5792156862745</v>
      </c>
      <c r="P20" s="74">
        <f t="shared" si="3"/>
        <v>153.77921568627448</v>
      </c>
      <c r="Q20" s="6"/>
    </row>
    <row r="21" spans="1:17" ht="36" customHeight="1">
      <c r="A21" s="5">
        <v>16</v>
      </c>
      <c r="B21" s="70" t="s">
        <v>180</v>
      </c>
      <c r="C21" s="20" t="s">
        <v>181</v>
      </c>
      <c r="D21" s="71" t="s">
        <v>182</v>
      </c>
      <c r="E21" s="6" t="s">
        <v>28</v>
      </c>
      <c r="F21" s="68">
        <v>51</v>
      </c>
      <c r="G21" s="68" t="s">
        <v>113</v>
      </c>
      <c r="H21" s="6">
        <v>0.364</v>
      </c>
      <c r="I21" s="20">
        <v>420</v>
      </c>
      <c r="J21" s="6">
        <v>460</v>
      </c>
      <c r="K21" s="72">
        <f t="shared" si="8"/>
        <v>20.043572984749456</v>
      </c>
      <c r="L21" s="6">
        <v>0.5</v>
      </c>
      <c r="M21" s="6">
        <v>0</v>
      </c>
      <c r="N21" s="73">
        <f t="shared" si="1"/>
        <v>173.42357298474946</v>
      </c>
      <c r="O21" s="74">
        <f t="shared" si="2"/>
        <v>173.42357298474946</v>
      </c>
      <c r="P21" s="74">
        <f t="shared" si="3"/>
        <v>177.62357298474944</v>
      </c>
      <c r="Q21" s="6"/>
    </row>
    <row r="22" spans="1:17" ht="48.75" customHeight="1">
      <c r="A22" s="5">
        <v>17</v>
      </c>
      <c r="B22" s="70" t="s">
        <v>183</v>
      </c>
      <c r="C22" s="68" t="s">
        <v>184</v>
      </c>
      <c r="D22" s="71" t="s">
        <v>185</v>
      </c>
      <c r="E22" s="6" t="s">
        <v>28</v>
      </c>
      <c r="F22" s="68">
        <v>55</v>
      </c>
      <c r="G22" s="68" t="s">
        <v>113</v>
      </c>
      <c r="H22" s="6">
        <v>0.312</v>
      </c>
      <c r="I22" s="6">
        <v>2213</v>
      </c>
      <c r="J22" s="6">
        <v>2100</v>
      </c>
      <c r="K22" s="72">
        <f t="shared" si="7"/>
        <v>76.36363636363636</v>
      </c>
      <c r="L22" s="6">
        <v>0.5</v>
      </c>
      <c r="M22" s="6">
        <v>0</v>
      </c>
      <c r="N22" s="73">
        <f t="shared" si="1"/>
        <v>767.3196363636364</v>
      </c>
      <c r="O22" s="74">
        <f t="shared" si="2"/>
        <v>767.3196363636364</v>
      </c>
      <c r="P22" s="74">
        <f t="shared" si="3"/>
        <v>789.4496363636364</v>
      </c>
      <c r="Q22" s="6" t="s">
        <v>101</v>
      </c>
    </row>
    <row r="23" spans="1:17" ht="48.75" customHeight="1">
      <c r="A23" s="5">
        <v>18</v>
      </c>
      <c r="B23" s="70" t="s">
        <v>183</v>
      </c>
      <c r="C23" s="68" t="s">
        <v>184</v>
      </c>
      <c r="D23" s="71" t="s">
        <v>185</v>
      </c>
      <c r="E23" s="6" t="s">
        <v>28</v>
      </c>
      <c r="F23" s="68">
        <v>55</v>
      </c>
      <c r="G23" s="68" t="s">
        <v>113</v>
      </c>
      <c r="H23" s="6">
        <v>0.364</v>
      </c>
      <c r="I23" s="6">
        <v>2213</v>
      </c>
      <c r="J23" s="6">
        <v>2100</v>
      </c>
      <c r="K23" s="72">
        <f t="shared" si="8"/>
        <v>84.84848484848484</v>
      </c>
      <c r="L23" s="6">
        <v>0.5</v>
      </c>
      <c r="M23" s="6">
        <v>0</v>
      </c>
      <c r="N23" s="73">
        <f t="shared" si="1"/>
        <v>890.8804848484848</v>
      </c>
      <c r="O23" s="74">
        <f t="shared" si="2"/>
        <v>890.8804848484848</v>
      </c>
      <c r="P23" s="74">
        <f t="shared" si="3"/>
        <v>913.0104848484848</v>
      </c>
      <c r="Q23" s="6" t="s">
        <v>101</v>
      </c>
    </row>
    <row r="24" spans="1:17" ht="26.25" customHeight="1">
      <c r="A24" s="5">
        <v>19</v>
      </c>
      <c r="B24" s="70" t="s">
        <v>151</v>
      </c>
      <c r="C24" s="68" t="s">
        <v>186</v>
      </c>
      <c r="D24" s="71" t="s">
        <v>153</v>
      </c>
      <c r="E24" s="6" t="s">
        <v>28</v>
      </c>
      <c r="F24" s="68">
        <v>49</v>
      </c>
      <c r="G24" s="68" t="s">
        <v>113</v>
      </c>
      <c r="H24" s="6">
        <v>0.312</v>
      </c>
      <c r="I24" s="6">
        <v>1564</v>
      </c>
      <c r="J24" s="6">
        <v>2100</v>
      </c>
      <c r="K24" s="72">
        <f>J24/(F24*0.5)</f>
        <v>85.71428571428571</v>
      </c>
      <c r="L24" s="6">
        <v>0.5</v>
      </c>
      <c r="M24" s="6">
        <v>0</v>
      </c>
      <c r="N24" s="73">
        <f t="shared" si="1"/>
        <v>574.1822857142857</v>
      </c>
      <c r="O24" s="74">
        <f t="shared" si="2"/>
        <v>574.1822857142857</v>
      </c>
      <c r="P24" s="74">
        <f t="shared" si="3"/>
        <v>589.8222857142857</v>
      </c>
      <c r="Q24" s="6" t="s">
        <v>101</v>
      </c>
    </row>
    <row r="25" spans="1:17" ht="26.25" customHeight="1">
      <c r="A25" s="5">
        <v>20</v>
      </c>
      <c r="B25" s="69" t="s">
        <v>151</v>
      </c>
      <c r="C25" s="6" t="s">
        <v>186</v>
      </c>
      <c r="D25" s="69" t="s">
        <v>153</v>
      </c>
      <c r="E25" s="6" t="s">
        <v>28</v>
      </c>
      <c r="F25" s="6">
        <v>49</v>
      </c>
      <c r="G25" s="6" t="s">
        <v>113</v>
      </c>
      <c r="H25" s="6">
        <v>0.364</v>
      </c>
      <c r="I25" s="6">
        <v>1564</v>
      </c>
      <c r="J25" s="6">
        <v>2100</v>
      </c>
      <c r="K25" s="72">
        <f>J25/(F25*0.45)</f>
        <v>95.23809523809524</v>
      </c>
      <c r="L25" s="6">
        <v>0.5</v>
      </c>
      <c r="M25" s="6">
        <v>0</v>
      </c>
      <c r="N25" s="73">
        <f t="shared" si="1"/>
        <v>665.0340952380952</v>
      </c>
      <c r="O25" s="74">
        <f t="shared" si="2"/>
        <v>665.0340952380952</v>
      </c>
      <c r="P25" s="74">
        <f t="shared" si="3"/>
        <v>680.6740952380952</v>
      </c>
      <c r="Q25" s="6" t="s">
        <v>101</v>
      </c>
    </row>
    <row r="26" spans="1:17" ht="41.25" customHeight="1">
      <c r="A26" s="5">
        <v>21</v>
      </c>
      <c r="B26" s="69" t="s">
        <v>187</v>
      </c>
      <c r="C26" s="6" t="s">
        <v>188</v>
      </c>
      <c r="D26" s="69" t="s">
        <v>189</v>
      </c>
      <c r="E26" s="6" t="s">
        <v>28</v>
      </c>
      <c r="F26" s="6">
        <v>55</v>
      </c>
      <c r="G26" s="6" t="s">
        <v>190</v>
      </c>
      <c r="H26" s="6">
        <v>0.169</v>
      </c>
      <c r="I26" s="6">
        <v>1658</v>
      </c>
      <c r="J26" s="6">
        <v>1800</v>
      </c>
      <c r="K26" s="72">
        <f>J26/(F26*0.5)</f>
        <v>65.45454545454545</v>
      </c>
      <c r="L26" s="6">
        <v>0.5</v>
      </c>
      <c r="M26" s="6">
        <v>0</v>
      </c>
      <c r="N26" s="73">
        <f t="shared" si="1"/>
        <v>346.15654545454544</v>
      </c>
      <c r="O26" s="74">
        <f t="shared" si="2"/>
        <v>346.15654545454544</v>
      </c>
      <c r="P26" s="74">
        <f t="shared" si="3"/>
        <v>362.7365454545454</v>
      </c>
      <c r="Q26" s="6" t="s">
        <v>101</v>
      </c>
    </row>
    <row r="27" spans="1:17" ht="45" customHeight="1">
      <c r="A27" s="5">
        <v>22</v>
      </c>
      <c r="B27" s="69" t="s">
        <v>187</v>
      </c>
      <c r="C27" s="6" t="s">
        <v>188</v>
      </c>
      <c r="D27" s="69" t="s">
        <v>191</v>
      </c>
      <c r="E27" s="6" t="s">
        <v>28</v>
      </c>
      <c r="F27" s="6">
        <v>55</v>
      </c>
      <c r="G27" s="6" t="s">
        <v>190</v>
      </c>
      <c r="H27" s="6">
        <v>0.221</v>
      </c>
      <c r="I27" s="6">
        <v>1658</v>
      </c>
      <c r="J27" s="6">
        <v>1800</v>
      </c>
      <c r="K27" s="72">
        <f>J27/(F27*0.45)</f>
        <v>72.72727272727273</v>
      </c>
      <c r="L27" s="6">
        <v>0.5</v>
      </c>
      <c r="M27" s="6">
        <v>0</v>
      </c>
      <c r="N27" s="73">
        <f t="shared" si="1"/>
        <v>439.64527272727275</v>
      </c>
      <c r="O27" s="74">
        <f t="shared" si="2"/>
        <v>439.64527272727275</v>
      </c>
      <c r="P27" s="74">
        <f t="shared" si="3"/>
        <v>456.22527272727274</v>
      </c>
      <c r="Q27" s="6" t="s">
        <v>101</v>
      </c>
    </row>
    <row r="28" spans="1:17" ht="26.25" customHeight="1">
      <c r="A28" s="4" t="s">
        <v>157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6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1" ht="26.25" customHeight="1">
      <c r="N31" s="1"/>
    </row>
    <row r="32" ht="26.25" customHeight="1">
      <c r="N32" s="1"/>
    </row>
    <row r="33" ht="26.25" customHeight="1">
      <c r="N33" s="1"/>
    </row>
    <row r="34" ht="26.25" customHeight="1">
      <c r="N34" s="1"/>
    </row>
    <row r="35" ht="26.25" customHeight="1">
      <c r="N35" s="1"/>
    </row>
    <row r="36" ht="26.25" customHeight="1">
      <c r="N36" s="1"/>
    </row>
    <row r="37" ht="26.25" customHeight="1">
      <c r="N37" s="1"/>
    </row>
    <row r="38" ht="26.25" customHeight="1">
      <c r="N38" s="1"/>
    </row>
    <row r="39" ht="26.25" customHeight="1">
      <c r="N39" s="1"/>
    </row>
    <row r="40" ht="26.25" customHeight="1">
      <c r="N40" s="1"/>
    </row>
    <row r="41" ht="26.25" customHeight="1">
      <c r="N41" s="1"/>
    </row>
    <row r="42" ht="26.25" customHeight="1">
      <c r="N42" s="1"/>
    </row>
    <row r="43" ht="26.25" customHeight="1">
      <c r="N43" s="1"/>
    </row>
    <row r="44" ht="26.25" customHeight="1">
      <c r="N44" s="1"/>
    </row>
    <row r="45" ht="26.25" customHeight="1">
      <c r="N45" s="1"/>
    </row>
    <row r="46" ht="26.25" customHeight="1">
      <c r="N46" s="1"/>
    </row>
    <row r="47" ht="26.25" customHeight="1">
      <c r="N47" s="1"/>
    </row>
    <row r="48" ht="26.25" customHeight="1">
      <c r="N48" s="1"/>
    </row>
    <row r="49" ht="26.25" customHeight="1">
      <c r="N49" s="1"/>
    </row>
    <row r="50" ht="26.25" customHeight="1">
      <c r="N50" s="1"/>
    </row>
    <row r="51" ht="26.25" customHeight="1">
      <c r="N51" s="1"/>
    </row>
    <row r="52" ht="26.25" customHeight="1">
      <c r="N52" s="1"/>
    </row>
    <row r="53" ht="26.25" customHeight="1">
      <c r="N53" s="1"/>
    </row>
    <row r="54" ht="26.25" customHeight="1">
      <c r="N54" s="1"/>
    </row>
    <row r="55" ht="26.25" customHeight="1">
      <c r="N55" s="1"/>
    </row>
    <row r="56" ht="26.25" customHeight="1">
      <c r="N56" s="1"/>
    </row>
    <row r="57" ht="26.25" customHeight="1">
      <c r="N57" s="1"/>
    </row>
    <row r="58" ht="26.25" customHeight="1">
      <c r="N58" s="1"/>
    </row>
    <row r="59" ht="26.25" customHeight="1">
      <c r="N59" s="1"/>
    </row>
    <row r="60" ht="26.25" customHeight="1">
      <c r="N60" s="1"/>
    </row>
    <row r="61" ht="26.25" customHeight="1">
      <c r="N61" s="1"/>
    </row>
    <row r="62" ht="26.25" customHeight="1">
      <c r="N62" s="1"/>
    </row>
    <row r="63" ht="26.25" customHeight="1">
      <c r="N63" s="1"/>
    </row>
    <row r="64" ht="26.25" customHeight="1">
      <c r="N64" s="1"/>
    </row>
    <row r="65" ht="26.25" customHeight="1">
      <c r="N65" s="1"/>
    </row>
    <row r="66" ht="26.25" customHeight="1">
      <c r="N66" s="1"/>
    </row>
    <row r="67" ht="26.25" customHeight="1">
      <c r="N67" s="1"/>
    </row>
    <row r="68" ht="26.25" customHeight="1">
      <c r="N68" s="1"/>
    </row>
    <row r="69" ht="26.25" customHeight="1">
      <c r="N69" s="1"/>
    </row>
    <row r="70" ht="26.25" customHeight="1">
      <c r="N70" s="1"/>
    </row>
    <row r="71" ht="26.25" customHeight="1">
      <c r="N71" s="1"/>
    </row>
    <row r="72" ht="26.25" customHeight="1">
      <c r="N72" s="1"/>
    </row>
    <row r="73" ht="26.25" customHeight="1">
      <c r="N73" s="1"/>
    </row>
    <row r="74" ht="26.25" customHeight="1">
      <c r="N74" s="1"/>
    </row>
    <row r="75" ht="26.25" customHeight="1">
      <c r="N75" s="1"/>
    </row>
    <row r="76" ht="26.25" customHeight="1">
      <c r="N76" s="1"/>
    </row>
    <row r="77" ht="26.25" customHeight="1">
      <c r="N77" s="1"/>
    </row>
    <row r="78" ht="26.25" customHeight="1">
      <c r="N78" s="1"/>
    </row>
    <row r="79" ht="26.25" customHeight="1">
      <c r="N79" s="1"/>
    </row>
    <row r="80" ht="26.25" customHeight="1">
      <c r="N80" s="1"/>
    </row>
    <row r="81" ht="26.25" customHeight="1">
      <c r="N81" s="1"/>
    </row>
    <row r="82" ht="26.25" customHeight="1">
      <c r="N82" s="1"/>
    </row>
    <row r="83" ht="26.25" customHeight="1">
      <c r="N83" s="1"/>
    </row>
    <row r="84" ht="26.25" customHeight="1">
      <c r="N84" s="1"/>
    </row>
    <row r="85" ht="26.25" customHeight="1">
      <c r="N85" s="1"/>
    </row>
    <row r="86" ht="26.25" customHeight="1">
      <c r="N86" s="1"/>
    </row>
    <row r="87" ht="26.25" customHeight="1">
      <c r="N87" s="1"/>
    </row>
    <row r="88" ht="26.25" customHeight="1">
      <c r="N88" s="1"/>
    </row>
    <row r="89" ht="26.25" customHeight="1">
      <c r="N89" s="1"/>
    </row>
    <row r="90" ht="26.25" customHeight="1">
      <c r="N90" s="1"/>
    </row>
    <row r="91" ht="26.25" customHeight="1">
      <c r="N91" s="1"/>
    </row>
    <row r="92" ht="26.25" customHeight="1">
      <c r="N92" s="1"/>
    </row>
    <row r="93" ht="26.25" customHeight="1">
      <c r="N93" s="1"/>
    </row>
    <row r="94" ht="26.25" customHeight="1">
      <c r="N94" s="1"/>
    </row>
    <row r="95" ht="26.25" customHeight="1">
      <c r="N95" s="1"/>
    </row>
    <row r="96" ht="26.25" customHeight="1">
      <c r="N96" s="1"/>
    </row>
    <row r="97" ht="26.25" customHeight="1">
      <c r="N97" s="1"/>
    </row>
    <row r="98" ht="26.25" customHeight="1">
      <c r="N98" s="1"/>
    </row>
    <row r="99" ht="26.25" customHeight="1">
      <c r="N99" s="1"/>
    </row>
    <row r="100" ht="26.25" customHeight="1">
      <c r="N100" s="1"/>
    </row>
    <row r="101" ht="26.25" customHeight="1">
      <c r="N101" s="1"/>
    </row>
    <row r="102" ht="26.25" customHeight="1">
      <c r="N102" s="1"/>
    </row>
    <row r="103" ht="26.25" customHeight="1">
      <c r="N103" s="1"/>
    </row>
  </sheetData>
  <sheetProtection/>
  <mergeCells count="17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C4:C5"/>
    <mergeCell ref="D4:D5"/>
    <mergeCell ref="E4:E5"/>
    <mergeCell ref="I4:I5"/>
    <mergeCell ref="L4:L5"/>
    <mergeCell ref="M4:M5"/>
    <mergeCell ref="A28:Q29"/>
  </mergeCells>
  <printOptions horizontalCentered="1"/>
  <pageMargins left="0.39375" right="0.39375" top="0.39375" bottom="0.39375" header="0.3145833333333333" footer="0.3145833333333333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workbookViewId="0" topLeftCell="A1">
      <selection activeCell="A2" sqref="A2:Q2"/>
    </sheetView>
  </sheetViews>
  <sheetFormatPr defaultColWidth="8.625" defaultRowHeight="18" customHeight="1"/>
  <cols>
    <col min="1" max="1" width="5.375" style="1" customWidth="1"/>
    <col min="2" max="2" width="23.625" style="1" customWidth="1"/>
    <col min="3" max="3" width="12.125" style="1" customWidth="1"/>
    <col min="4" max="4" width="16.50390625" style="1" customWidth="1"/>
    <col min="5" max="5" width="5.50390625" style="1" customWidth="1"/>
    <col min="6" max="6" width="6.50390625" style="1" customWidth="1"/>
    <col min="7" max="7" width="8.625" style="1" customWidth="1"/>
    <col min="8" max="8" width="7.375" style="1" customWidth="1"/>
    <col min="9" max="9" width="7.75390625" style="1" customWidth="1"/>
    <col min="10" max="10" width="6.00390625" style="1" customWidth="1"/>
    <col min="11" max="11" width="7.25390625" style="1" customWidth="1"/>
    <col min="12" max="12" width="6.50390625" style="1" customWidth="1"/>
    <col min="13" max="13" width="6.875" style="1" customWidth="1"/>
    <col min="14" max="17" width="8.625" style="1" customWidth="1"/>
    <col min="18" max="19" width="12.75390625" style="1" customWidth="1"/>
    <col min="20" max="16384" width="8.625" style="1" customWidth="1"/>
  </cols>
  <sheetData>
    <row r="1" spans="1:17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3.25" customHeight="1">
      <c r="A2" s="40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1.75" customHeight="1">
      <c r="A3" s="5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 t="s">
        <v>4</v>
      </c>
      <c r="K3" s="10"/>
      <c r="L3" s="10"/>
      <c r="M3" s="10"/>
      <c r="N3" s="10"/>
      <c r="O3" s="10"/>
      <c r="P3" s="10"/>
      <c r="Q3" s="10"/>
    </row>
    <row r="4" spans="1:17" s="1" customFormat="1" ht="39" customHeight="1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  <c r="K4" s="6"/>
      <c r="L4" s="6" t="s">
        <v>12</v>
      </c>
      <c r="M4" s="6" t="s">
        <v>13</v>
      </c>
      <c r="N4" s="6" t="s">
        <v>14</v>
      </c>
      <c r="O4" s="6"/>
      <c r="P4" s="52" t="s">
        <v>193</v>
      </c>
      <c r="Q4" s="59"/>
    </row>
    <row r="5" spans="1:17" s="1" customFormat="1" ht="43.5" customHeight="1">
      <c r="A5" s="41"/>
      <c r="B5" s="42"/>
      <c r="C5" s="42"/>
      <c r="D5" s="42"/>
      <c r="E5" s="42"/>
      <c r="F5" s="42" t="s">
        <v>16</v>
      </c>
      <c r="G5" s="42" t="s">
        <v>17</v>
      </c>
      <c r="H5" s="42" t="s">
        <v>18</v>
      </c>
      <c r="I5" s="42"/>
      <c r="J5" s="42" t="s">
        <v>19</v>
      </c>
      <c r="K5" s="42" t="s">
        <v>20</v>
      </c>
      <c r="L5" s="42"/>
      <c r="M5" s="42"/>
      <c r="N5" s="42" t="s">
        <v>21</v>
      </c>
      <c r="O5" s="42" t="s">
        <v>22</v>
      </c>
      <c r="P5" s="42" t="s">
        <v>23</v>
      </c>
      <c r="Q5" s="42" t="s">
        <v>24</v>
      </c>
    </row>
    <row r="6" spans="1:17" s="1" customFormat="1" ht="40.5" customHeight="1">
      <c r="A6" s="5">
        <v>1</v>
      </c>
      <c r="B6" s="8" t="s">
        <v>194</v>
      </c>
      <c r="C6" s="8" t="s">
        <v>195</v>
      </c>
      <c r="D6" s="8" t="s">
        <v>196</v>
      </c>
      <c r="E6" s="8" t="s">
        <v>28</v>
      </c>
      <c r="F6" s="8">
        <v>44</v>
      </c>
      <c r="G6" s="8" t="s">
        <v>64</v>
      </c>
      <c r="H6" s="8">
        <v>0.312</v>
      </c>
      <c r="I6" s="8">
        <v>510</v>
      </c>
      <c r="J6" s="8">
        <v>366</v>
      </c>
      <c r="K6" s="11">
        <f aca="true" t="shared" si="0" ref="K6:K10">J6/(F6*0.5)</f>
        <v>16.636363636363637</v>
      </c>
      <c r="L6" s="8">
        <v>1</v>
      </c>
      <c r="M6" s="8">
        <v>0</v>
      </c>
      <c r="N6" s="12">
        <f aca="true" t="shared" si="1" ref="N6:N12">H6*I6+K6+L6+M6</f>
        <v>176.75636363636363</v>
      </c>
      <c r="O6" s="12">
        <f aca="true" t="shared" si="2" ref="O6:O12">H6*I6+K6+L6+M6</f>
        <v>176.75636363636363</v>
      </c>
      <c r="P6" s="12">
        <v>181.856363636364</v>
      </c>
      <c r="Q6" s="36" t="s">
        <v>109</v>
      </c>
    </row>
    <row r="7" spans="1:17" s="1" customFormat="1" ht="40.5" customHeight="1">
      <c r="A7" s="5">
        <v>2</v>
      </c>
      <c r="B7" s="8" t="s">
        <v>194</v>
      </c>
      <c r="C7" s="8" t="s">
        <v>195</v>
      </c>
      <c r="D7" s="8" t="s">
        <v>196</v>
      </c>
      <c r="E7" s="8" t="s">
        <v>28</v>
      </c>
      <c r="F7" s="8">
        <v>44</v>
      </c>
      <c r="G7" s="8" t="s">
        <v>64</v>
      </c>
      <c r="H7" s="8">
        <v>0.364</v>
      </c>
      <c r="I7" s="8">
        <v>510</v>
      </c>
      <c r="J7" s="8">
        <v>366</v>
      </c>
      <c r="K7" s="11">
        <f aca="true" t="shared" si="3" ref="K7:K11">J7/(F7*0.45)</f>
        <v>18.484848484848484</v>
      </c>
      <c r="L7" s="8">
        <v>1</v>
      </c>
      <c r="M7" s="8">
        <v>0</v>
      </c>
      <c r="N7" s="12">
        <f t="shared" si="1"/>
        <v>205.12484848484848</v>
      </c>
      <c r="O7" s="12">
        <f t="shared" si="2"/>
        <v>205.12484848484848</v>
      </c>
      <c r="P7" s="12">
        <v>210.224848484848</v>
      </c>
      <c r="Q7" s="36" t="s">
        <v>109</v>
      </c>
    </row>
    <row r="8" spans="1:17" s="1" customFormat="1" ht="39" customHeight="1">
      <c r="A8" s="43">
        <v>3</v>
      </c>
      <c r="B8" s="44" t="s">
        <v>197</v>
      </c>
      <c r="C8" s="44" t="s">
        <v>198</v>
      </c>
      <c r="D8" s="45" t="s">
        <v>199</v>
      </c>
      <c r="E8" s="45" t="s">
        <v>28</v>
      </c>
      <c r="F8" s="45">
        <v>43</v>
      </c>
      <c r="G8" s="45" t="s">
        <v>64</v>
      </c>
      <c r="H8" s="45">
        <v>0.312</v>
      </c>
      <c r="I8" s="45">
        <v>660</v>
      </c>
      <c r="J8" s="45">
        <v>550</v>
      </c>
      <c r="K8" s="53">
        <f>J8/(F8*0.5)</f>
        <v>25.58139534883721</v>
      </c>
      <c r="L8" s="45">
        <v>1</v>
      </c>
      <c r="M8" s="45">
        <v>0</v>
      </c>
      <c r="N8" s="54">
        <f t="shared" si="1"/>
        <v>232.5013953488372</v>
      </c>
      <c r="O8" s="54">
        <f t="shared" si="2"/>
        <v>232.5013953488372</v>
      </c>
      <c r="P8" s="54">
        <v>239.101395348837</v>
      </c>
      <c r="Q8" s="60" t="s">
        <v>109</v>
      </c>
    </row>
    <row r="9" spans="1:17" s="1" customFormat="1" ht="39" customHeight="1">
      <c r="A9" s="43">
        <v>4</v>
      </c>
      <c r="B9" s="44" t="s">
        <v>197</v>
      </c>
      <c r="C9" s="44" t="s">
        <v>198</v>
      </c>
      <c r="D9" s="45" t="s">
        <v>199</v>
      </c>
      <c r="E9" s="45" t="s">
        <v>28</v>
      </c>
      <c r="F9" s="45">
        <v>43</v>
      </c>
      <c r="G9" s="45" t="s">
        <v>64</v>
      </c>
      <c r="H9" s="45">
        <v>0.364</v>
      </c>
      <c r="I9" s="45">
        <v>660</v>
      </c>
      <c r="J9" s="45">
        <v>550</v>
      </c>
      <c r="K9" s="53">
        <f>J9/(F9*0.45)</f>
        <v>28.42377260981912</v>
      </c>
      <c r="L9" s="45">
        <v>1</v>
      </c>
      <c r="M9" s="45">
        <v>0</v>
      </c>
      <c r="N9" s="54">
        <f t="shared" si="1"/>
        <v>269.6637726098191</v>
      </c>
      <c r="O9" s="54">
        <f t="shared" si="2"/>
        <v>269.6637726098191</v>
      </c>
      <c r="P9" s="54">
        <v>276.263772609819</v>
      </c>
      <c r="Q9" s="60" t="s">
        <v>109</v>
      </c>
    </row>
    <row r="10" spans="1:17" s="1" customFormat="1" ht="39" customHeight="1">
      <c r="A10" s="5">
        <v>5</v>
      </c>
      <c r="B10" s="46" t="s">
        <v>34</v>
      </c>
      <c r="C10" s="8" t="s">
        <v>200</v>
      </c>
      <c r="D10" s="8" t="s">
        <v>201</v>
      </c>
      <c r="E10" s="8" t="s">
        <v>28</v>
      </c>
      <c r="F10" s="8">
        <v>44</v>
      </c>
      <c r="G10" s="8" t="s">
        <v>64</v>
      </c>
      <c r="H10" s="8">
        <v>0.312</v>
      </c>
      <c r="I10" s="8">
        <v>550</v>
      </c>
      <c r="J10" s="8">
        <v>344</v>
      </c>
      <c r="K10" s="11">
        <f t="shared" si="0"/>
        <v>15.636363636363637</v>
      </c>
      <c r="L10" s="8">
        <v>1</v>
      </c>
      <c r="M10" s="8">
        <v>0</v>
      </c>
      <c r="N10" s="12">
        <f t="shared" si="1"/>
        <v>188.23636363636362</v>
      </c>
      <c r="O10" s="12">
        <f t="shared" si="2"/>
        <v>188.23636363636362</v>
      </c>
      <c r="P10" s="12">
        <v>193.736363636364</v>
      </c>
      <c r="Q10" s="36" t="s">
        <v>109</v>
      </c>
    </row>
    <row r="11" spans="1:17" s="1" customFormat="1" ht="46.5" customHeight="1">
      <c r="A11" s="5">
        <v>6</v>
      </c>
      <c r="B11" s="46" t="s">
        <v>34</v>
      </c>
      <c r="C11" s="8" t="s">
        <v>200</v>
      </c>
      <c r="D11" s="8" t="s">
        <v>201</v>
      </c>
      <c r="E11" s="8" t="s">
        <v>28</v>
      </c>
      <c r="F11" s="8">
        <v>44</v>
      </c>
      <c r="G11" s="8" t="s">
        <v>64</v>
      </c>
      <c r="H11" s="8">
        <v>0.364</v>
      </c>
      <c r="I11" s="8">
        <v>550</v>
      </c>
      <c r="J11" s="8">
        <v>344</v>
      </c>
      <c r="K11" s="11">
        <f t="shared" si="3"/>
        <v>17.373737373737374</v>
      </c>
      <c r="L11" s="8">
        <v>1</v>
      </c>
      <c r="M11" s="8">
        <v>0</v>
      </c>
      <c r="N11" s="12">
        <f t="shared" si="1"/>
        <v>218.57373737373737</v>
      </c>
      <c r="O11" s="12">
        <f t="shared" si="2"/>
        <v>218.57373737373737</v>
      </c>
      <c r="P11" s="12">
        <v>224.073737373737</v>
      </c>
      <c r="Q11" s="36" t="s">
        <v>109</v>
      </c>
    </row>
    <row r="12" spans="1:17" s="1" customFormat="1" ht="30" customHeight="1">
      <c r="A12" s="5">
        <v>7</v>
      </c>
      <c r="B12" s="46" t="s">
        <v>202</v>
      </c>
      <c r="C12" s="8" t="s">
        <v>203</v>
      </c>
      <c r="D12" s="8" t="s">
        <v>204</v>
      </c>
      <c r="E12" s="8" t="s">
        <v>28</v>
      </c>
      <c r="F12" s="8">
        <v>49</v>
      </c>
      <c r="G12" s="8" t="s">
        <v>29</v>
      </c>
      <c r="H12" s="8">
        <v>0.312</v>
      </c>
      <c r="I12" s="8">
        <v>386</v>
      </c>
      <c r="J12" s="8">
        <v>390</v>
      </c>
      <c r="K12" s="11">
        <f>J12/(F12*0.5)</f>
        <v>15.918367346938776</v>
      </c>
      <c r="L12" s="8">
        <v>1</v>
      </c>
      <c r="M12" s="8">
        <v>0</v>
      </c>
      <c r="N12" s="12">
        <f t="shared" si="1"/>
        <v>137.35036734693878</v>
      </c>
      <c r="O12" s="12">
        <f t="shared" si="2"/>
        <v>137.35036734693878</v>
      </c>
      <c r="P12" s="12">
        <v>141.210367346939</v>
      </c>
      <c r="Q12" s="36" t="s">
        <v>109</v>
      </c>
    </row>
    <row r="13" spans="1:17" s="1" customFormat="1" ht="33" customHeight="1">
      <c r="A13" s="5">
        <v>8</v>
      </c>
      <c r="B13" s="8" t="s">
        <v>205</v>
      </c>
      <c r="C13" s="8"/>
      <c r="D13" s="8"/>
      <c r="E13" s="8"/>
      <c r="F13" s="8"/>
      <c r="G13" s="8"/>
      <c r="H13" s="8"/>
      <c r="I13" s="8"/>
      <c r="J13" s="8"/>
      <c r="K13" s="11"/>
      <c r="L13" s="8"/>
      <c r="M13" s="8"/>
      <c r="N13" s="12"/>
      <c r="O13" s="12"/>
      <c r="P13" s="12"/>
      <c r="Q13" s="36"/>
    </row>
    <row r="14" spans="1:17" s="1" customFormat="1" ht="36" customHeight="1">
      <c r="A14" s="5">
        <v>9</v>
      </c>
      <c r="B14" s="47" t="s">
        <v>202</v>
      </c>
      <c r="C14" s="36" t="s">
        <v>203</v>
      </c>
      <c r="D14" s="36" t="s">
        <v>204</v>
      </c>
      <c r="E14" s="36" t="s">
        <v>28</v>
      </c>
      <c r="F14" s="36">
        <v>49</v>
      </c>
      <c r="G14" s="36" t="s">
        <v>29</v>
      </c>
      <c r="H14" s="36">
        <v>0.364</v>
      </c>
      <c r="I14" s="36">
        <v>386</v>
      </c>
      <c r="J14" s="36">
        <v>390</v>
      </c>
      <c r="K14" s="55">
        <f aca="true" t="shared" si="4" ref="K14:K19">J14/(F14*0.45)</f>
        <v>17.687074829931973</v>
      </c>
      <c r="L14" s="36">
        <v>1</v>
      </c>
      <c r="M14" s="36">
        <v>0</v>
      </c>
      <c r="N14" s="56">
        <f aca="true" t="shared" si="5" ref="N14:N20">H14*I14+K14+L14+M14</f>
        <v>159.19107482993195</v>
      </c>
      <c r="O14" s="56">
        <f aca="true" t="shared" si="6" ref="O14:O20">H14*I14+K14+L14+M14</f>
        <v>159.19107482993195</v>
      </c>
      <c r="P14" s="56">
        <v>163.051074829932</v>
      </c>
      <c r="Q14" s="36" t="s">
        <v>109</v>
      </c>
    </row>
    <row r="15" spans="1:17" s="1" customFormat="1" ht="36" customHeight="1">
      <c r="A15" s="5">
        <v>10</v>
      </c>
      <c r="B15" s="36" t="s">
        <v>205</v>
      </c>
      <c r="C15" s="36"/>
      <c r="D15" s="36"/>
      <c r="E15" s="36"/>
      <c r="F15" s="36"/>
      <c r="G15" s="36"/>
      <c r="H15" s="36"/>
      <c r="I15" s="36"/>
      <c r="J15" s="36"/>
      <c r="K15" s="55"/>
      <c r="L15" s="36"/>
      <c r="M15" s="36"/>
      <c r="N15" s="56"/>
      <c r="O15" s="56"/>
      <c r="P15" s="56"/>
      <c r="Q15" s="36"/>
    </row>
    <row r="16" spans="1:17" s="1" customFormat="1" ht="40.5" customHeight="1">
      <c r="A16" s="5">
        <v>11</v>
      </c>
      <c r="B16" s="47" t="s">
        <v>194</v>
      </c>
      <c r="C16" s="36" t="s">
        <v>206</v>
      </c>
      <c r="D16" s="36" t="s">
        <v>207</v>
      </c>
      <c r="E16" s="36" t="s">
        <v>28</v>
      </c>
      <c r="F16" s="36">
        <v>42</v>
      </c>
      <c r="G16" s="36" t="s">
        <v>29</v>
      </c>
      <c r="H16" s="36">
        <v>0.312</v>
      </c>
      <c r="I16" s="36">
        <v>590</v>
      </c>
      <c r="J16" s="36">
        <v>550</v>
      </c>
      <c r="K16" s="55">
        <f aca="true" t="shared" si="7" ref="K16:K20">J16/(F16*0.5)</f>
        <v>26.19047619047619</v>
      </c>
      <c r="L16" s="36">
        <v>1</v>
      </c>
      <c r="M16" s="36">
        <v>0</v>
      </c>
      <c r="N16" s="56">
        <f t="shared" si="5"/>
        <v>211.2704761904762</v>
      </c>
      <c r="O16" s="56">
        <f t="shared" si="6"/>
        <v>211.2704761904762</v>
      </c>
      <c r="P16" s="56">
        <v>217.170476190476</v>
      </c>
      <c r="Q16" s="36" t="s">
        <v>109</v>
      </c>
    </row>
    <row r="17" spans="1:17" s="1" customFormat="1" ht="40.5" customHeight="1">
      <c r="A17" s="5">
        <v>12</v>
      </c>
      <c r="B17" s="47" t="s">
        <v>194</v>
      </c>
      <c r="C17" s="36" t="s">
        <v>206</v>
      </c>
      <c r="D17" s="36" t="s">
        <v>208</v>
      </c>
      <c r="E17" s="36" t="s">
        <v>28</v>
      </c>
      <c r="F17" s="36">
        <v>42</v>
      </c>
      <c r="G17" s="36" t="s">
        <v>29</v>
      </c>
      <c r="H17" s="36">
        <v>0.364</v>
      </c>
      <c r="I17" s="36">
        <v>590</v>
      </c>
      <c r="J17" s="36">
        <v>550</v>
      </c>
      <c r="K17" s="55">
        <f t="shared" si="4"/>
        <v>29.100529100529098</v>
      </c>
      <c r="L17" s="36">
        <v>1</v>
      </c>
      <c r="M17" s="36">
        <v>0</v>
      </c>
      <c r="N17" s="56">
        <f t="shared" si="5"/>
        <v>244.86052910052908</v>
      </c>
      <c r="O17" s="56">
        <f t="shared" si="6"/>
        <v>244.86052910052908</v>
      </c>
      <c r="P17" s="56">
        <v>250.760529100529</v>
      </c>
      <c r="Q17" s="36" t="s">
        <v>109</v>
      </c>
    </row>
    <row r="18" spans="1:17" s="2" customFormat="1" ht="42.75" customHeight="1">
      <c r="A18" s="7">
        <v>13</v>
      </c>
      <c r="B18" s="8" t="s">
        <v>209</v>
      </c>
      <c r="C18" s="8" t="s">
        <v>210</v>
      </c>
      <c r="D18" s="8" t="s">
        <v>208</v>
      </c>
      <c r="E18" s="8" t="s">
        <v>28</v>
      </c>
      <c r="F18" s="8">
        <v>38</v>
      </c>
      <c r="G18" s="8" t="s">
        <v>64</v>
      </c>
      <c r="H18" s="8">
        <v>0.312</v>
      </c>
      <c r="I18" s="8">
        <v>650</v>
      </c>
      <c r="J18" s="8">
        <v>550</v>
      </c>
      <c r="K18" s="11">
        <f t="shared" si="7"/>
        <v>28.94736842105263</v>
      </c>
      <c r="L18" s="8">
        <v>1</v>
      </c>
      <c r="M18" s="8">
        <v>0</v>
      </c>
      <c r="N18" s="12">
        <f t="shared" si="5"/>
        <v>232.74736842105264</v>
      </c>
      <c r="O18" s="12">
        <f t="shared" si="6"/>
        <v>232.74736842105264</v>
      </c>
      <c r="P18" s="12">
        <v>239.247368421053</v>
      </c>
      <c r="Q18" s="8" t="s">
        <v>109</v>
      </c>
    </row>
    <row r="19" spans="1:17" s="1" customFormat="1" ht="42.75" customHeight="1">
      <c r="A19" s="5">
        <v>14</v>
      </c>
      <c r="B19" s="8" t="s">
        <v>209</v>
      </c>
      <c r="C19" s="8" t="s">
        <v>210</v>
      </c>
      <c r="D19" s="8" t="s">
        <v>208</v>
      </c>
      <c r="E19" s="8" t="s">
        <v>28</v>
      </c>
      <c r="F19" s="8">
        <v>38</v>
      </c>
      <c r="G19" s="8" t="s">
        <v>64</v>
      </c>
      <c r="H19" s="8">
        <v>0.364</v>
      </c>
      <c r="I19" s="8">
        <v>650</v>
      </c>
      <c r="J19" s="8">
        <v>550</v>
      </c>
      <c r="K19" s="11">
        <f t="shared" si="4"/>
        <v>32.16374269005848</v>
      </c>
      <c r="L19" s="8">
        <v>1</v>
      </c>
      <c r="M19" s="8">
        <v>0</v>
      </c>
      <c r="N19" s="12">
        <f t="shared" si="5"/>
        <v>269.76374269005845</v>
      </c>
      <c r="O19" s="12">
        <f t="shared" si="6"/>
        <v>269.76374269005845</v>
      </c>
      <c r="P19" s="12">
        <v>276.263742690058</v>
      </c>
      <c r="Q19" s="36" t="s">
        <v>109</v>
      </c>
    </row>
    <row r="20" spans="1:17" s="1" customFormat="1" ht="30.75" customHeight="1">
      <c r="A20" s="5">
        <v>15</v>
      </c>
      <c r="B20" s="46" t="s">
        <v>77</v>
      </c>
      <c r="C20" s="8" t="s">
        <v>211</v>
      </c>
      <c r="D20" s="8" t="s">
        <v>212</v>
      </c>
      <c r="E20" s="8" t="s">
        <v>28</v>
      </c>
      <c r="F20" s="8">
        <v>49</v>
      </c>
      <c r="G20" s="8" t="s">
        <v>64</v>
      </c>
      <c r="H20" s="8">
        <v>0.312</v>
      </c>
      <c r="I20" s="8">
        <v>580</v>
      </c>
      <c r="J20" s="8">
        <v>510</v>
      </c>
      <c r="K20" s="11">
        <f t="shared" si="7"/>
        <v>20.816326530612244</v>
      </c>
      <c r="L20" s="8">
        <v>1</v>
      </c>
      <c r="M20" s="8">
        <v>0</v>
      </c>
      <c r="N20" s="12">
        <f t="shared" si="5"/>
        <v>202.77632653061227</v>
      </c>
      <c r="O20" s="12">
        <f t="shared" si="6"/>
        <v>202.77632653061227</v>
      </c>
      <c r="P20" s="12">
        <v>208.576326530612</v>
      </c>
      <c r="Q20" s="36" t="s">
        <v>109</v>
      </c>
    </row>
    <row r="21" spans="1:17" s="1" customFormat="1" ht="33.75" customHeight="1">
      <c r="A21" s="5">
        <v>16</v>
      </c>
      <c r="B21" s="8" t="s">
        <v>34</v>
      </c>
      <c r="C21" s="8"/>
      <c r="D21" s="8"/>
      <c r="E21" s="8"/>
      <c r="F21" s="8"/>
      <c r="G21" s="8"/>
      <c r="H21" s="8"/>
      <c r="I21" s="8"/>
      <c r="J21" s="8"/>
      <c r="K21" s="11"/>
      <c r="L21" s="8"/>
      <c r="M21" s="8"/>
      <c r="N21" s="12"/>
      <c r="O21" s="12"/>
      <c r="P21" s="12"/>
      <c r="Q21" s="36"/>
    </row>
    <row r="22" spans="1:17" s="1" customFormat="1" ht="35.25" customHeight="1">
      <c r="A22" s="5">
        <v>17</v>
      </c>
      <c r="B22" s="46" t="s">
        <v>77</v>
      </c>
      <c r="C22" s="8" t="s">
        <v>211</v>
      </c>
      <c r="D22" s="8" t="s">
        <v>212</v>
      </c>
      <c r="E22" s="8" t="s">
        <v>28</v>
      </c>
      <c r="F22" s="8">
        <v>49</v>
      </c>
      <c r="G22" s="8" t="s">
        <v>64</v>
      </c>
      <c r="H22" s="8">
        <v>0.364</v>
      </c>
      <c r="I22" s="8">
        <v>580</v>
      </c>
      <c r="J22" s="8">
        <v>510</v>
      </c>
      <c r="K22" s="11">
        <f>J22/(F22*0.45)</f>
        <v>23.12925170068027</v>
      </c>
      <c r="L22" s="8">
        <v>1</v>
      </c>
      <c r="M22" s="8">
        <v>0</v>
      </c>
      <c r="N22" s="12">
        <f aca="true" t="shared" si="8" ref="N22:N26">H22*I22+K22+L22+M22</f>
        <v>235.24925170068028</v>
      </c>
      <c r="O22" s="12">
        <f aca="true" t="shared" si="9" ref="O22:O26">H22*I22+K22+L22+M22</f>
        <v>235.24925170068028</v>
      </c>
      <c r="P22" s="12">
        <v>241.04925170068</v>
      </c>
      <c r="Q22" s="36" t="s">
        <v>109</v>
      </c>
    </row>
    <row r="23" spans="1:17" s="1" customFormat="1" ht="27.75" customHeight="1">
      <c r="A23" s="5">
        <v>18</v>
      </c>
      <c r="B23" s="8" t="s">
        <v>34</v>
      </c>
      <c r="C23" s="8"/>
      <c r="D23" s="8"/>
      <c r="E23" s="8"/>
      <c r="F23" s="8"/>
      <c r="G23" s="8"/>
      <c r="H23" s="8"/>
      <c r="I23" s="8"/>
      <c r="J23" s="8"/>
      <c r="K23" s="11"/>
      <c r="L23" s="8"/>
      <c r="M23" s="8"/>
      <c r="N23" s="12"/>
      <c r="O23" s="12"/>
      <c r="P23" s="12"/>
      <c r="Q23" s="36"/>
    </row>
    <row r="24" spans="1:17" s="1" customFormat="1" ht="46.5" customHeight="1">
      <c r="A24" s="5">
        <v>19</v>
      </c>
      <c r="B24" s="46" t="s">
        <v>213</v>
      </c>
      <c r="C24" s="8" t="s">
        <v>214</v>
      </c>
      <c r="D24" s="8" t="s">
        <v>215</v>
      </c>
      <c r="E24" s="8" t="s">
        <v>28</v>
      </c>
      <c r="F24" s="8">
        <v>43</v>
      </c>
      <c r="G24" s="8" t="s">
        <v>64</v>
      </c>
      <c r="H24" s="8">
        <v>0.312</v>
      </c>
      <c r="I24" s="8">
        <v>890</v>
      </c>
      <c r="J24" s="8">
        <v>1180</v>
      </c>
      <c r="K24" s="11">
        <f>J24/(F24*0.5)</f>
        <v>54.883720930232556</v>
      </c>
      <c r="L24" s="8">
        <v>1</v>
      </c>
      <c r="M24" s="8">
        <v>0</v>
      </c>
      <c r="N24" s="12">
        <f t="shared" si="8"/>
        <v>333.56372093023253</v>
      </c>
      <c r="O24" s="12">
        <f t="shared" si="9"/>
        <v>333.56372093023253</v>
      </c>
      <c r="P24" s="12">
        <v>342.463720930233</v>
      </c>
      <c r="Q24" s="36" t="s">
        <v>109</v>
      </c>
    </row>
    <row r="25" spans="1:17" s="1" customFormat="1" ht="31.5" customHeight="1">
      <c r="A25" s="5">
        <v>20</v>
      </c>
      <c r="B25" s="8" t="s">
        <v>216</v>
      </c>
      <c r="C25" s="8"/>
      <c r="D25" s="8"/>
      <c r="E25" s="8"/>
      <c r="F25" s="8"/>
      <c r="G25" s="8"/>
      <c r="H25" s="8"/>
      <c r="I25" s="8"/>
      <c r="J25" s="8"/>
      <c r="K25" s="11"/>
      <c r="L25" s="8"/>
      <c r="M25" s="8"/>
      <c r="N25" s="12"/>
      <c r="O25" s="12"/>
      <c r="P25" s="12"/>
      <c r="Q25" s="36"/>
    </row>
    <row r="26" spans="1:17" s="1" customFormat="1" ht="27.75" customHeight="1">
      <c r="A26" s="5">
        <v>21</v>
      </c>
      <c r="B26" s="46" t="s">
        <v>213</v>
      </c>
      <c r="C26" s="8" t="s">
        <v>214</v>
      </c>
      <c r="D26" s="8" t="s">
        <v>215</v>
      </c>
      <c r="E26" s="8" t="s">
        <v>28</v>
      </c>
      <c r="F26" s="8">
        <v>43</v>
      </c>
      <c r="G26" s="8" t="s">
        <v>64</v>
      </c>
      <c r="H26" s="8">
        <v>0.364</v>
      </c>
      <c r="I26" s="8">
        <v>890</v>
      </c>
      <c r="J26" s="8">
        <v>1180</v>
      </c>
      <c r="K26" s="11">
        <f aca="true" t="shared" si="10" ref="K26:K31">J26/(F26*0.45)</f>
        <v>60.98191214470284</v>
      </c>
      <c r="L26" s="8">
        <v>1</v>
      </c>
      <c r="M26" s="8">
        <v>0</v>
      </c>
      <c r="N26" s="12">
        <f t="shared" si="8"/>
        <v>385.9419121447028</v>
      </c>
      <c r="O26" s="12">
        <f t="shared" si="9"/>
        <v>385.9419121447028</v>
      </c>
      <c r="P26" s="12">
        <v>394.841912144703</v>
      </c>
      <c r="Q26" s="36" t="s">
        <v>109</v>
      </c>
    </row>
    <row r="27" spans="1:17" s="1" customFormat="1" ht="31.5" customHeight="1">
      <c r="A27" s="5">
        <v>22</v>
      </c>
      <c r="B27" s="8" t="s">
        <v>216</v>
      </c>
      <c r="C27" s="8"/>
      <c r="D27" s="8"/>
      <c r="E27" s="8"/>
      <c r="F27" s="8"/>
      <c r="G27" s="8"/>
      <c r="H27" s="8"/>
      <c r="I27" s="8"/>
      <c r="J27" s="8"/>
      <c r="K27" s="11"/>
      <c r="L27" s="8"/>
      <c r="M27" s="8"/>
      <c r="N27" s="12"/>
      <c r="O27" s="12"/>
      <c r="P27" s="12"/>
      <c r="Q27" s="36"/>
    </row>
    <row r="28" spans="1:17" s="1" customFormat="1" ht="43.5" customHeight="1">
      <c r="A28" s="5">
        <v>23</v>
      </c>
      <c r="B28" s="8" t="s">
        <v>217</v>
      </c>
      <c r="C28" s="8" t="s">
        <v>218</v>
      </c>
      <c r="D28" s="8" t="s">
        <v>219</v>
      </c>
      <c r="E28" s="8" t="s">
        <v>28</v>
      </c>
      <c r="F28" s="8">
        <v>58</v>
      </c>
      <c r="G28" s="8" t="s">
        <v>29</v>
      </c>
      <c r="H28" s="8">
        <v>0.312</v>
      </c>
      <c r="I28" s="8">
        <v>670</v>
      </c>
      <c r="J28" s="8">
        <v>520</v>
      </c>
      <c r="K28" s="11">
        <f aca="true" t="shared" si="11" ref="K28:K32">J28/(F28*0.5)</f>
        <v>17.93103448275862</v>
      </c>
      <c r="L28" s="8">
        <v>1</v>
      </c>
      <c r="M28" s="8">
        <v>0</v>
      </c>
      <c r="N28" s="12">
        <f aca="true" t="shared" si="12" ref="N28:N32">H28*I28+K28+L28+M28</f>
        <v>227.97103448275863</v>
      </c>
      <c r="O28" s="12">
        <f aca="true" t="shared" si="13" ref="O28:O32">H28*I28+K28+L28+M28</f>
        <v>227.97103448275863</v>
      </c>
      <c r="P28" s="12">
        <v>234.671034482759</v>
      </c>
      <c r="Q28" s="36" t="s">
        <v>109</v>
      </c>
    </row>
    <row r="29" spans="1:17" s="1" customFormat="1" ht="43.5" customHeight="1">
      <c r="A29" s="5">
        <v>24</v>
      </c>
      <c r="B29" s="8" t="s">
        <v>217</v>
      </c>
      <c r="C29" s="8" t="s">
        <v>218</v>
      </c>
      <c r="D29" s="8" t="s">
        <v>219</v>
      </c>
      <c r="E29" s="8" t="s">
        <v>28</v>
      </c>
      <c r="F29" s="8">
        <v>58</v>
      </c>
      <c r="G29" s="8" t="s">
        <v>29</v>
      </c>
      <c r="H29" s="8">
        <v>0.364</v>
      </c>
      <c r="I29" s="8">
        <v>670</v>
      </c>
      <c r="J29" s="8">
        <v>520</v>
      </c>
      <c r="K29" s="11">
        <f t="shared" si="10"/>
        <v>19.923371647509576</v>
      </c>
      <c r="L29" s="8">
        <v>1</v>
      </c>
      <c r="M29" s="8">
        <v>0</v>
      </c>
      <c r="N29" s="12">
        <f t="shared" si="12"/>
        <v>264.80337164750955</v>
      </c>
      <c r="O29" s="12">
        <f t="shared" si="13"/>
        <v>264.80337164750955</v>
      </c>
      <c r="P29" s="12">
        <v>271.50337164751</v>
      </c>
      <c r="Q29" s="36" t="s">
        <v>109</v>
      </c>
    </row>
    <row r="30" spans="1:17" s="1" customFormat="1" ht="43.5" customHeight="1">
      <c r="A30" s="5">
        <v>25</v>
      </c>
      <c r="B30" s="8" t="s">
        <v>220</v>
      </c>
      <c r="C30" s="8" t="s">
        <v>221</v>
      </c>
      <c r="D30" s="8" t="s">
        <v>222</v>
      </c>
      <c r="E30" s="8" t="s">
        <v>28</v>
      </c>
      <c r="F30" s="8">
        <v>48</v>
      </c>
      <c r="G30" s="8" t="s">
        <v>64</v>
      </c>
      <c r="H30" s="8">
        <v>0.312</v>
      </c>
      <c r="I30" s="8">
        <v>900</v>
      </c>
      <c r="J30" s="8">
        <v>1200</v>
      </c>
      <c r="K30" s="11">
        <f t="shared" si="11"/>
        <v>50</v>
      </c>
      <c r="L30" s="8">
        <v>1</v>
      </c>
      <c r="M30" s="8">
        <v>0</v>
      </c>
      <c r="N30" s="12">
        <f t="shared" si="12"/>
        <v>331.8</v>
      </c>
      <c r="O30" s="12">
        <f t="shared" si="13"/>
        <v>331.8</v>
      </c>
      <c r="P30" s="12">
        <v>340.8</v>
      </c>
      <c r="Q30" s="36" t="s">
        <v>109</v>
      </c>
    </row>
    <row r="31" spans="1:17" s="1" customFormat="1" ht="43.5" customHeight="1">
      <c r="A31" s="5">
        <v>26</v>
      </c>
      <c r="B31" s="8" t="s">
        <v>220</v>
      </c>
      <c r="C31" s="8" t="s">
        <v>221</v>
      </c>
      <c r="D31" s="8" t="s">
        <v>222</v>
      </c>
      <c r="E31" s="8" t="s">
        <v>28</v>
      </c>
      <c r="F31" s="8">
        <v>48</v>
      </c>
      <c r="G31" s="8" t="s">
        <v>64</v>
      </c>
      <c r="H31" s="8">
        <v>0.364</v>
      </c>
      <c r="I31" s="8">
        <v>900</v>
      </c>
      <c r="J31" s="8">
        <v>1200</v>
      </c>
      <c r="K31" s="11">
        <f t="shared" si="10"/>
        <v>55.55555555555555</v>
      </c>
      <c r="L31" s="8">
        <v>1</v>
      </c>
      <c r="M31" s="8">
        <v>0</v>
      </c>
      <c r="N31" s="12">
        <f t="shared" si="12"/>
        <v>384.1555555555555</v>
      </c>
      <c r="O31" s="12">
        <f t="shared" si="13"/>
        <v>384.1555555555555</v>
      </c>
      <c r="P31" s="12">
        <v>393.155555555556</v>
      </c>
      <c r="Q31" s="36" t="s">
        <v>109</v>
      </c>
    </row>
    <row r="32" spans="1:17" s="1" customFormat="1" ht="39" customHeight="1">
      <c r="A32" s="5">
        <v>27</v>
      </c>
      <c r="B32" s="46" t="s">
        <v>223</v>
      </c>
      <c r="C32" s="8" t="s">
        <v>224</v>
      </c>
      <c r="D32" s="8" t="s">
        <v>225</v>
      </c>
      <c r="E32" s="8" t="s">
        <v>28</v>
      </c>
      <c r="F32" s="8">
        <v>44</v>
      </c>
      <c r="G32" s="8" t="s">
        <v>89</v>
      </c>
      <c r="H32" s="8">
        <v>0.273</v>
      </c>
      <c r="I32" s="8">
        <v>1150</v>
      </c>
      <c r="J32" s="8">
        <v>1100</v>
      </c>
      <c r="K32" s="11">
        <f t="shared" si="11"/>
        <v>50</v>
      </c>
      <c r="L32" s="8">
        <v>1</v>
      </c>
      <c r="M32" s="8">
        <v>0</v>
      </c>
      <c r="N32" s="12">
        <f t="shared" si="12"/>
        <v>364.95000000000005</v>
      </c>
      <c r="O32" s="12">
        <f t="shared" si="13"/>
        <v>364.95000000000005</v>
      </c>
      <c r="P32" s="12">
        <v>376.45</v>
      </c>
      <c r="Q32" s="36" t="s">
        <v>109</v>
      </c>
    </row>
    <row r="33" spans="1:17" s="1" customFormat="1" ht="32.25" customHeight="1">
      <c r="A33" s="5">
        <v>28</v>
      </c>
      <c r="B33" s="48" t="s">
        <v>226</v>
      </c>
      <c r="C33" s="8"/>
      <c r="D33" s="8"/>
      <c r="E33" s="8"/>
      <c r="F33" s="8"/>
      <c r="G33" s="8"/>
      <c r="H33" s="8"/>
      <c r="I33" s="8"/>
      <c r="J33" s="8"/>
      <c r="K33" s="11"/>
      <c r="L33" s="8"/>
      <c r="M33" s="8"/>
      <c r="N33" s="12"/>
      <c r="O33" s="12"/>
      <c r="P33" s="12"/>
      <c r="Q33" s="36"/>
    </row>
    <row r="34" spans="1:17" s="1" customFormat="1" ht="39.75" customHeight="1">
      <c r="A34" s="5">
        <v>29</v>
      </c>
      <c r="B34" s="46" t="s">
        <v>223</v>
      </c>
      <c r="C34" s="8" t="s">
        <v>224</v>
      </c>
      <c r="D34" s="8" t="s">
        <v>225</v>
      </c>
      <c r="E34" s="8" t="s">
        <v>28</v>
      </c>
      <c r="F34" s="8">
        <v>44</v>
      </c>
      <c r="G34" s="8" t="s">
        <v>89</v>
      </c>
      <c r="H34" s="8">
        <v>0.312</v>
      </c>
      <c r="I34" s="8">
        <v>1150</v>
      </c>
      <c r="J34" s="8">
        <v>1100</v>
      </c>
      <c r="K34" s="11">
        <f>J34/(F34*0.45)</f>
        <v>55.55555555555555</v>
      </c>
      <c r="L34" s="8">
        <v>1</v>
      </c>
      <c r="M34" s="8">
        <v>0</v>
      </c>
      <c r="N34" s="12">
        <f aca="true" t="shared" si="14" ref="N34:N38">H34*I34+K34+L34+M34</f>
        <v>415.35555555555555</v>
      </c>
      <c r="O34" s="12">
        <f aca="true" t="shared" si="15" ref="O34:O38">H34*I34+K34+L34+M34</f>
        <v>415.35555555555555</v>
      </c>
      <c r="P34" s="12">
        <v>426.855555555556</v>
      </c>
      <c r="Q34" s="36" t="s">
        <v>109</v>
      </c>
    </row>
    <row r="35" spans="1:17" s="1" customFormat="1" ht="27.75" customHeight="1">
      <c r="A35" s="5">
        <v>30</v>
      </c>
      <c r="B35" s="48" t="s">
        <v>226</v>
      </c>
      <c r="C35" s="8"/>
      <c r="D35" s="8"/>
      <c r="E35" s="8"/>
      <c r="F35" s="8"/>
      <c r="G35" s="8"/>
      <c r="H35" s="8"/>
      <c r="I35" s="8"/>
      <c r="J35" s="8"/>
      <c r="K35" s="11"/>
      <c r="L35" s="8"/>
      <c r="M35" s="8"/>
      <c r="N35" s="12"/>
      <c r="O35" s="12"/>
      <c r="P35" s="12"/>
      <c r="Q35" s="36"/>
    </row>
    <row r="36" spans="1:17" s="1" customFormat="1" ht="36" customHeight="1">
      <c r="A36" s="5">
        <v>31</v>
      </c>
      <c r="B36" s="46" t="s">
        <v>34</v>
      </c>
      <c r="C36" s="8" t="s">
        <v>227</v>
      </c>
      <c r="D36" s="8" t="s">
        <v>228</v>
      </c>
      <c r="E36" s="8" t="s">
        <v>28</v>
      </c>
      <c r="F36" s="8">
        <v>55</v>
      </c>
      <c r="G36" s="8" t="s">
        <v>29</v>
      </c>
      <c r="H36" s="8">
        <v>0.312</v>
      </c>
      <c r="I36" s="8">
        <v>540</v>
      </c>
      <c r="J36" s="8">
        <v>350</v>
      </c>
      <c r="K36" s="11">
        <f>J36/(F36*0.5)</f>
        <v>12.727272727272727</v>
      </c>
      <c r="L36" s="8">
        <v>1</v>
      </c>
      <c r="M36" s="8">
        <v>0</v>
      </c>
      <c r="N36" s="12">
        <f t="shared" si="14"/>
        <v>182.2072727272727</v>
      </c>
      <c r="O36" s="12">
        <f t="shared" si="15"/>
        <v>182.2072727272727</v>
      </c>
      <c r="P36" s="12">
        <v>187.607272727273</v>
      </c>
      <c r="Q36" s="36" t="s">
        <v>109</v>
      </c>
    </row>
    <row r="37" spans="1:17" s="1" customFormat="1" ht="36" customHeight="1">
      <c r="A37" s="5">
        <v>32</v>
      </c>
      <c r="B37" s="8" t="s">
        <v>205</v>
      </c>
      <c r="C37" s="8"/>
      <c r="D37" s="8"/>
      <c r="E37" s="8"/>
      <c r="F37" s="8"/>
      <c r="G37" s="8"/>
      <c r="H37" s="8"/>
      <c r="I37" s="8"/>
      <c r="J37" s="8"/>
      <c r="K37" s="11"/>
      <c r="L37" s="8"/>
      <c r="M37" s="8"/>
      <c r="N37" s="12"/>
      <c r="O37" s="12"/>
      <c r="P37" s="12"/>
      <c r="Q37" s="36"/>
    </row>
    <row r="38" spans="1:17" s="1" customFormat="1" ht="36" customHeight="1">
      <c r="A38" s="5">
        <v>33</v>
      </c>
      <c r="B38" s="46" t="s">
        <v>34</v>
      </c>
      <c r="C38" s="8" t="s">
        <v>227</v>
      </c>
      <c r="D38" s="8" t="s">
        <v>228</v>
      </c>
      <c r="E38" s="8" t="s">
        <v>28</v>
      </c>
      <c r="F38" s="8">
        <v>55</v>
      </c>
      <c r="G38" s="8" t="s">
        <v>29</v>
      </c>
      <c r="H38" s="8">
        <v>0.364</v>
      </c>
      <c r="I38" s="8">
        <v>540</v>
      </c>
      <c r="J38" s="8">
        <v>350</v>
      </c>
      <c r="K38" s="11">
        <f>J38/(F38*0.45)</f>
        <v>14.141414141414142</v>
      </c>
      <c r="L38" s="8">
        <v>1</v>
      </c>
      <c r="M38" s="8">
        <v>0</v>
      </c>
      <c r="N38" s="12">
        <f t="shared" si="14"/>
        <v>211.70141414141415</v>
      </c>
      <c r="O38" s="12">
        <f t="shared" si="15"/>
        <v>211.70141414141415</v>
      </c>
      <c r="P38" s="12">
        <v>217.101414141414</v>
      </c>
      <c r="Q38" s="36" t="s">
        <v>109</v>
      </c>
    </row>
    <row r="39" spans="1:17" s="1" customFormat="1" ht="36" customHeight="1">
      <c r="A39" s="5">
        <v>34</v>
      </c>
      <c r="B39" s="8" t="s">
        <v>205</v>
      </c>
      <c r="C39" s="8"/>
      <c r="D39" s="8"/>
      <c r="E39" s="8"/>
      <c r="F39" s="8"/>
      <c r="G39" s="8"/>
      <c r="H39" s="8"/>
      <c r="I39" s="8"/>
      <c r="J39" s="8"/>
      <c r="K39" s="11"/>
      <c r="L39" s="8"/>
      <c r="M39" s="8"/>
      <c r="N39" s="12"/>
      <c r="O39" s="12"/>
      <c r="P39" s="12"/>
      <c r="Q39" s="36"/>
    </row>
    <row r="40" spans="1:17" s="1" customFormat="1" ht="36" customHeight="1">
      <c r="A40" s="5">
        <v>35</v>
      </c>
      <c r="B40" s="8" t="s">
        <v>229</v>
      </c>
      <c r="C40" s="8" t="s">
        <v>230</v>
      </c>
      <c r="D40" s="8" t="s">
        <v>231</v>
      </c>
      <c r="E40" s="8" t="s">
        <v>28</v>
      </c>
      <c r="F40" s="8">
        <v>47</v>
      </c>
      <c r="G40" s="8" t="s">
        <v>64</v>
      </c>
      <c r="H40" s="8">
        <v>0.312</v>
      </c>
      <c r="I40" s="8">
        <v>710</v>
      </c>
      <c r="J40" s="8">
        <v>450</v>
      </c>
      <c r="K40" s="11">
        <f>J40/(F40*0.5)</f>
        <v>19.148936170212767</v>
      </c>
      <c r="L40" s="8">
        <v>1</v>
      </c>
      <c r="M40" s="8">
        <v>0</v>
      </c>
      <c r="N40" s="12">
        <f aca="true" t="shared" si="16" ref="N40:N46">H40*I40+K40+L40+M40</f>
        <v>241.6689361702128</v>
      </c>
      <c r="O40" s="12">
        <f aca="true" t="shared" si="17" ref="O40:O46">H40*I40+K40+L40+M40</f>
        <v>241.6689361702128</v>
      </c>
      <c r="P40" s="12">
        <v>248.768936170213</v>
      </c>
      <c r="Q40" s="36" t="s">
        <v>109</v>
      </c>
    </row>
    <row r="41" spans="1:17" s="1" customFormat="1" ht="36" customHeight="1">
      <c r="A41" s="5">
        <v>36</v>
      </c>
      <c r="B41" s="8" t="s">
        <v>232</v>
      </c>
      <c r="C41" s="8"/>
      <c r="D41" s="8"/>
      <c r="E41" s="8"/>
      <c r="F41" s="8"/>
      <c r="G41" s="8"/>
      <c r="H41" s="8"/>
      <c r="I41" s="8"/>
      <c r="J41" s="8"/>
      <c r="K41" s="11"/>
      <c r="L41" s="8"/>
      <c r="M41" s="8"/>
      <c r="N41" s="12"/>
      <c r="O41" s="12"/>
      <c r="P41" s="12"/>
      <c r="Q41" s="36"/>
    </row>
    <row r="42" spans="1:17" s="1" customFormat="1" ht="36" customHeight="1">
      <c r="A42" s="5">
        <v>37</v>
      </c>
      <c r="B42" s="8" t="s">
        <v>229</v>
      </c>
      <c r="C42" s="8" t="s">
        <v>230</v>
      </c>
      <c r="D42" s="8" t="s">
        <v>231</v>
      </c>
      <c r="E42" s="8" t="s">
        <v>28</v>
      </c>
      <c r="F42" s="8">
        <v>47</v>
      </c>
      <c r="G42" s="8" t="s">
        <v>64</v>
      </c>
      <c r="H42" s="8">
        <v>0.364</v>
      </c>
      <c r="I42" s="8">
        <v>710</v>
      </c>
      <c r="J42" s="8">
        <v>450</v>
      </c>
      <c r="K42" s="11">
        <f>J42/(F42*0.45)</f>
        <v>21.27659574468085</v>
      </c>
      <c r="L42" s="8">
        <v>1</v>
      </c>
      <c r="M42" s="8">
        <v>0</v>
      </c>
      <c r="N42" s="12">
        <f t="shared" si="16"/>
        <v>280.71659574468083</v>
      </c>
      <c r="O42" s="12">
        <f t="shared" si="17"/>
        <v>280.71659574468083</v>
      </c>
      <c r="P42" s="12">
        <v>287.816595744681</v>
      </c>
      <c r="Q42" s="36" t="s">
        <v>109</v>
      </c>
    </row>
    <row r="43" spans="1:17" s="1" customFormat="1" ht="36" customHeight="1">
      <c r="A43" s="5">
        <v>38</v>
      </c>
      <c r="B43" s="8" t="s">
        <v>232</v>
      </c>
      <c r="C43" s="8"/>
      <c r="D43" s="8"/>
      <c r="E43" s="8"/>
      <c r="F43" s="8"/>
      <c r="G43" s="8"/>
      <c r="H43" s="8"/>
      <c r="I43" s="8"/>
      <c r="J43" s="8"/>
      <c r="K43" s="11"/>
      <c r="L43" s="8"/>
      <c r="M43" s="8"/>
      <c r="N43" s="12"/>
      <c r="O43" s="12"/>
      <c r="P43" s="12"/>
      <c r="Q43" s="36"/>
    </row>
    <row r="44" spans="1:17" s="1" customFormat="1" ht="36" customHeight="1">
      <c r="A44" s="5">
        <v>39</v>
      </c>
      <c r="B44" s="46" t="s">
        <v>37</v>
      </c>
      <c r="C44" s="8" t="s">
        <v>233</v>
      </c>
      <c r="D44" s="8" t="s">
        <v>234</v>
      </c>
      <c r="E44" s="8" t="s">
        <v>28</v>
      </c>
      <c r="F44" s="8">
        <v>55</v>
      </c>
      <c r="G44" s="8" t="s">
        <v>29</v>
      </c>
      <c r="H44" s="8">
        <v>0.312</v>
      </c>
      <c r="I44" s="8">
        <v>512</v>
      </c>
      <c r="J44" s="8">
        <v>469</v>
      </c>
      <c r="K44" s="11">
        <f>J44/(F44*0.5)</f>
        <v>17.054545454545455</v>
      </c>
      <c r="L44" s="8">
        <v>1</v>
      </c>
      <c r="M44" s="8">
        <v>0</v>
      </c>
      <c r="N44" s="12">
        <f t="shared" si="16"/>
        <v>177.79854545454546</v>
      </c>
      <c r="O44" s="12">
        <f t="shared" si="17"/>
        <v>177.79854545454546</v>
      </c>
      <c r="P44" s="12">
        <v>182.918545454545</v>
      </c>
      <c r="Q44" s="36" t="s">
        <v>109</v>
      </c>
    </row>
    <row r="45" spans="1:17" s="1" customFormat="1" ht="36" customHeight="1">
      <c r="A45" s="5">
        <v>40</v>
      </c>
      <c r="B45" s="46" t="s">
        <v>37</v>
      </c>
      <c r="C45" s="8" t="s">
        <v>233</v>
      </c>
      <c r="D45" s="8" t="s">
        <v>234</v>
      </c>
      <c r="E45" s="8" t="s">
        <v>28</v>
      </c>
      <c r="F45" s="8">
        <v>55</v>
      </c>
      <c r="G45" s="8" t="s">
        <v>29</v>
      </c>
      <c r="H45" s="8">
        <v>0.364</v>
      </c>
      <c r="I45" s="8">
        <v>512</v>
      </c>
      <c r="J45" s="8">
        <v>469</v>
      </c>
      <c r="K45" s="11">
        <f>J45/(F45*0.45)</f>
        <v>18.949494949494948</v>
      </c>
      <c r="L45" s="8">
        <v>1</v>
      </c>
      <c r="M45" s="8">
        <v>0</v>
      </c>
      <c r="N45" s="12">
        <f t="shared" si="16"/>
        <v>206.31749494949494</v>
      </c>
      <c r="O45" s="12">
        <f t="shared" si="17"/>
        <v>206.31749494949494</v>
      </c>
      <c r="P45" s="12">
        <v>211.437494949495</v>
      </c>
      <c r="Q45" s="36" t="s">
        <v>109</v>
      </c>
    </row>
    <row r="46" spans="1:17" s="1" customFormat="1" ht="33" customHeight="1">
      <c r="A46" s="5">
        <v>41</v>
      </c>
      <c r="B46" s="46" t="s">
        <v>235</v>
      </c>
      <c r="C46" s="8" t="s">
        <v>236</v>
      </c>
      <c r="D46" s="8" t="s">
        <v>237</v>
      </c>
      <c r="E46" s="8" t="s">
        <v>28</v>
      </c>
      <c r="F46" s="8">
        <v>49</v>
      </c>
      <c r="G46" s="8" t="s">
        <v>29</v>
      </c>
      <c r="H46" s="8">
        <v>0.312</v>
      </c>
      <c r="I46" s="8">
        <v>820</v>
      </c>
      <c r="J46" s="8">
        <v>849</v>
      </c>
      <c r="K46" s="11">
        <f>J46/(F46*0.5)</f>
        <v>34.6530612244898</v>
      </c>
      <c r="L46" s="8">
        <v>1</v>
      </c>
      <c r="M46" s="8">
        <v>0</v>
      </c>
      <c r="N46" s="12">
        <f t="shared" si="16"/>
        <v>291.4930612244898</v>
      </c>
      <c r="O46" s="12">
        <f t="shared" si="17"/>
        <v>291.4930612244898</v>
      </c>
      <c r="P46" s="12">
        <v>299.69306122449</v>
      </c>
      <c r="Q46" s="36" t="s">
        <v>109</v>
      </c>
    </row>
    <row r="47" spans="1:17" s="1" customFormat="1" ht="36" customHeight="1">
      <c r="A47" s="5">
        <v>42</v>
      </c>
      <c r="B47" s="8" t="s">
        <v>238</v>
      </c>
      <c r="C47" s="8"/>
      <c r="D47" s="8"/>
      <c r="E47" s="8"/>
      <c r="F47" s="8"/>
      <c r="G47" s="8"/>
      <c r="H47" s="8"/>
      <c r="I47" s="8"/>
      <c r="J47" s="8"/>
      <c r="K47" s="11"/>
      <c r="L47" s="8"/>
      <c r="M47" s="8"/>
      <c r="N47" s="12"/>
      <c r="O47" s="12"/>
      <c r="P47" s="12"/>
      <c r="Q47" s="36"/>
    </row>
    <row r="48" spans="1:17" s="1" customFormat="1" ht="31.5" customHeight="1">
      <c r="A48" s="5">
        <v>43</v>
      </c>
      <c r="B48" s="46" t="s">
        <v>235</v>
      </c>
      <c r="C48" s="8" t="s">
        <v>236</v>
      </c>
      <c r="D48" s="8" t="s">
        <v>237</v>
      </c>
      <c r="E48" s="8" t="s">
        <v>28</v>
      </c>
      <c r="F48" s="8">
        <v>49</v>
      </c>
      <c r="G48" s="8" t="s">
        <v>29</v>
      </c>
      <c r="H48" s="8">
        <v>0.364</v>
      </c>
      <c r="I48" s="8">
        <v>820</v>
      </c>
      <c r="J48" s="8">
        <v>849</v>
      </c>
      <c r="K48" s="11">
        <f>J48/(F48*0.45)</f>
        <v>38.50340136054422</v>
      </c>
      <c r="L48" s="8">
        <v>1</v>
      </c>
      <c r="M48" s="8">
        <v>0</v>
      </c>
      <c r="N48" s="12">
        <f aca="true" t="shared" si="18" ref="N48:N52">H48*I48+K48+L48+M48</f>
        <v>337.98340136054424</v>
      </c>
      <c r="O48" s="12">
        <f aca="true" t="shared" si="19" ref="O48:O51">H48*I48+K48+L48+M48</f>
        <v>337.98340136054424</v>
      </c>
      <c r="P48" s="12">
        <v>346.183401360544</v>
      </c>
      <c r="Q48" s="36" t="s">
        <v>109</v>
      </c>
    </row>
    <row r="49" spans="1:17" s="1" customFormat="1" ht="31.5" customHeight="1">
      <c r="A49" s="5">
        <v>44</v>
      </c>
      <c r="B49" s="8" t="s">
        <v>238</v>
      </c>
      <c r="C49" s="8"/>
      <c r="D49" s="8"/>
      <c r="E49" s="8"/>
      <c r="F49" s="8"/>
      <c r="G49" s="8"/>
      <c r="H49" s="8"/>
      <c r="I49" s="8"/>
      <c r="J49" s="8"/>
      <c r="K49" s="11"/>
      <c r="L49" s="8"/>
      <c r="M49" s="8"/>
      <c r="N49" s="12"/>
      <c r="O49" s="12"/>
      <c r="P49" s="12"/>
      <c r="Q49" s="36"/>
    </row>
    <row r="50" spans="1:17" s="1" customFormat="1" ht="31.5" customHeight="1">
      <c r="A50" s="5">
        <v>45</v>
      </c>
      <c r="B50" s="8" t="s">
        <v>239</v>
      </c>
      <c r="C50" s="8" t="s">
        <v>240</v>
      </c>
      <c r="D50" s="8" t="s">
        <v>241</v>
      </c>
      <c r="E50" s="8" t="s">
        <v>28</v>
      </c>
      <c r="F50" s="8">
        <v>57</v>
      </c>
      <c r="G50" s="8" t="s">
        <v>29</v>
      </c>
      <c r="H50" s="8">
        <v>0.312</v>
      </c>
      <c r="I50" s="8">
        <v>600</v>
      </c>
      <c r="J50" s="8">
        <v>662</v>
      </c>
      <c r="K50" s="11">
        <f>J50/(F50*0.5)</f>
        <v>23.228070175438596</v>
      </c>
      <c r="L50" s="8">
        <v>1</v>
      </c>
      <c r="M50" s="8">
        <v>0</v>
      </c>
      <c r="N50" s="12">
        <f t="shared" si="18"/>
        <v>211.4280701754386</v>
      </c>
      <c r="O50" s="12">
        <f t="shared" si="19"/>
        <v>211.4280701754386</v>
      </c>
      <c r="P50" s="12">
        <v>217.428070175439</v>
      </c>
      <c r="Q50" s="36" t="s">
        <v>109</v>
      </c>
    </row>
    <row r="51" spans="1:17" s="1" customFormat="1" ht="31.5" customHeight="1">
      <c r="A51" s="5">
        <v>46</v>
      </c>
      <c r="B51" s="8" t="s">
        <v>239</v>
      </c>
      <c r="C51" s="8" t="s">
        <v>240</v>
      </c>
      <c r="D51" s="8" t="s">
        <v>241</v>
      </c>
      <c r="E51" s="8" t="s">
        <v>28</v>
      </c>
      <c r="F51" s="8">
        <v>57</v>
      </c>
      <c r="G51" s="8" t="s">
        <v>29</v>
      </c>
      <c r="H51" s="8">
        <v>0.364</v>
      </c>
      <c r="I51" s="8">
        <v>600</v>
      </c>
      <c r="J51" s="8">
        <v>662</v>
      </c>
      <c r="K51" s="11">
        <f>J51/(F51*0.45)</f>
        <v>25.80896686159844</v>
      </c>
      <c r="L51" s="8">
        <v>1</v>
      </c>
      <c r="M51" s="8">
        <v>0</v>
      </c>
      <c r="N51" s="12">
        <f t="shared" si="18"/>
        <v>245.20896686159844</v>
      </c>
      <c r="O51" s="12">
        <f t="shared" si="19"/>
        <v>245.20896686159844</v>
      </c>
      <c r="P51" s="12">
        <v>251.208966861598</v>
      </c>
      <c r="Q51" s="36" t="s">
        <v>109</v>
      </c>
    </row>
    <row r="52" spans="1:17" s="1" customFormat="1" ht="39.75" customHeight="1">
      <c r="A52" s="5">
        <v>47</v>
      </c>
      <c r="B52" s="48" t="s">
        <v>151</v>
      </c>
      <c r="C52" s="8" t="s">
        <v>242</v>
      </c>
      <c r="D52" s="8" t="s">
        <v>243</v>
      </c>
      <c r="E52" s="8" t="s">
        <v>28</v>
      </c>
      <c r="F52" s="8">
        <v>57</v>
      </c>
      <c r="G52" s="8" t="s">
        <v>64</v>
      </c>
      <c r="H52" s="8">
        <v>0.312</v>
      </c>
      <c r="I52" s="8">
        <v>1300</v>
      </c>
      <c r="J52" s="8">
        <v>1600</v>
      </c>
      <c r="K52" s="11">
        <f>J52/(F52*0.5)</f>
        <v>56.14035087719298</v>
      </c>
      <c r="L52" s="8">
        <v>1</v>
      </c>
      <c r="M52" s="8">
        <v>0</v>
      </c>
      <c r="N52" s="12">
        <f t="shared" si="18"/>
        <v>462.740350877193</v>
      </c>
      <c r="O52" s="12">
        <v>462.740350877193</v>
      </c>
      <c r="P52" s="12">
        <v>475.740350877193</v>
      </c>
      <c r="Q52" s="36" t="s">
        <v>109</v>
      </c>
    </row>
    <row r="53" spans="1:17" s="1" customFormat="1" ht="39.75" customHeight="1">
      <c r="A53" s="5">
        <v>48</v>
      </c>
      <c r="B53" s="8" t="s">
        <v>244</v>
      </c>
      <c r="C53" s="8"/>
      <c r="D53" s="8"/>
      <c r="E53" s="8"/>
      <c r="F53" s="8"/>
      <c r="G53" s="8"/>
      <c r="H53" s="8"/>
      <c r="I53" s="8"/>
      <c r="J53" s="8"/>
      <c r="K53" s="11"/>
      <c r="L53" s="8"/>
      <c r="M53" s="8"/>
      <c r="N53" s="12"/>
      <c r="O53" s="12"/>
      <c r="P53" s="12"/>
      <c r="Q53" s="36"/>
    </row>
    <row r="54" spans="1:17" s="38" customFormat="1" ht="39.75" customHeight="1">
      <c r="A54" s="49">
        <v>49</v>
      </c>
      <c r="B54" s="50" t="s">
        <v>151</v>
      </c>
      <c r="C54" s="51" t="s">
        <v>245</v>
      </c>
      <c r="D54" s="51" t="s">
        <v>243</v>
      </c>
      <c r="E54" s="51" t="s">
        <v>28</v>
      </c>
      <c r="F54" s="51">
        <v>57</v>
      </c>
      <c r="G54" s="51" t="s">
        <v>64</v>
      </c>
      <c r="H54" s="51">
        <v>0.364</v>
      </c>
      <c r="I54" s="51">
        <v>1300</v>
      </c>
      <c r="J54" s="51">
        <v>1600</v>
      </c>
      <c r="K54" s="57">
        <f>J54/(F54*0.45)</f>
        <v>62.37816764132553</v>
      </c>
      <c r="L54" s="51">
        <v>1</v>
      </c>
      <c r="M54" s="51">
        <v>0</v>
      </c>
      <c r="N54" s="58">
        <f aca="true" t="shared" si="20" ref="N54:N58">H54*I54+K54+L54+M54</f>
        <v>536.5781676413255</v>
      </c>
      <c r="O54" s="58">
        <v>536.578167641326</v>
      </c>
      <c r="P54" s="58">
        <v>543.340350877193</v>
      </c>
      <c r="Q54" s="51" t="s">
        <v>109</v>
      </c>
    </row>
    <row r="55" spans="1:17" s="38" customFormat="1" ht="39.75" customHeight="1">
      <c r="A55" s="49">
        <v>50</v>
      </c>
      <c r="B55" s="51" t="s">
        <v>244</v>
      </c>
      <c r="C55" s="51"/>
      <c r="D55" s="51"/>
      <c r="E55" s="51"/>
      <c r="F55" s="51"/>
      <c r="G55" s="51"/>
      <c r="H55" s="51"/>
      <c r="I55" s="51"/>
      <c r="J55" s="51"/>
      <c r="K55" s="57"/>
      <c r="L55" s="51"/>
      <c r="M55" s="51"/>
      <c r="N55" s="58"/>
      <c r="O55" s="58"/>
      <c r="P55" s="58"/>
      <c r="Q55" s="51"/>
    </row>
    <row r="56" spans="1:17" s="1" customFormat="1" ht="47.25" customHeight="1">
      <c r="A56" s="5">
        <v>51</v>
      </c>
      <c r="B56" s="8" t="s">
        <v>246</v>
      </c>
      <c r="C56" s="8" t="s">
        <v>247</v>
      </c>
      <c r="D56" s="8" t="s">
        <v>248</v>
      </c>
      <c r="E56" s="8" t="s">
        <v>28</v>
      </c>
      <c r="F56" s="8">
        <v>55</v>
      </c>
      <c r="G56" s="8" t="s">
        <v>29</v>
      </c>
      <c r="H56" s="8">
        <v>0.312</v>
      </c>
      <c r="I56" s="8">
        <v>1800</v>
      </c>
      <c r="J56" s="36">
        <v>1950</v>
      </c>
      <c r="K56" s="11">
        <f>J56/(F56*0.5)</f>
        <v>70.9090909090909</v>
      </c>
      <c r="L56" s="8">
        <v>1</v>
      </c>
      <c r="M56" s="8">
        <v>0</v>
      </c>
      <c r="N56" s="12">
        <f t="shared" si="20"/>
        <v>633.5090909090909</v>
      </c>
      <c r="O56" s="12">
        <f aca="true" t="shared" si="21" ref="O56:O58">H56*I56+K56+L56+M56</f>
        <v>633.5090909090909</v>
      </c>
      <c r="P56" s="12">
        <v>651.509090909091</v>
      </c>
      <c r="Q56" s="36" t="s">
        <v>109</v>
      </c>
    </row>
    <row r="57" spans="1:17" s="1" customFormat="1" ht="34.5" customHeight="1">
      <c r="A57" s="5">
        <v>52</v>
      </c>
      <c r="B57" s="8" t="s">
        <v>246</v>
      </c>
      <c r="C57" s="8" t="s">
        <v>247</v>
      </c>
      <c r="D57" s="8" t="s">
        <v>248</v>
      </c>
      <c r="E57" s="8" t="s">
        <v>28</v>
      </c>
      <c r="F57" s="8">
        <v>55</v>
      </c>
      <c r="G57" s="8" t="s">
        <v>29</v>
      </c>
      <c r="H57" s="8">
        <v>0.364</v>
      </c>
      <c r="I57" s="8">
        <v>1800</v>
      </c>
      <c r="J57" s="36">
        <v>1950</v>
      </c>
      <c r="K57" s="11">
        <f>J57/(F57*0.45)</f>
        <v>78.78787878787878</v>
      </c>
      <c r="L57" s="8">
        <v>1</v>
      </c>
      <c r="M57" s="8">
        <v>0</v>
      </c>
      <c r="N57" s="12">
        <f t="shared" si="20"/>
        <v>734.9878787878787</v>
      </c>
      <c r="O57" s="12">
        <f t="shared" si="21"/>
        <v>734.9878787878787</v>
      </c>
      <c r="P57" s="12">
        <v>752.987878787879</v>
      </c>
      <c r="Q57" s="36" t="s">
        <v>109</v>
      </c>
    </row>
    <row r="58" spans="1:17" s="1" customFormat="1" ht="34.5" customHeight="1">
      <c r="A58" s="5">
        <v>53</v>
      </c>
      <c r="B58" s="46" t="s">
        <v>65</v>
      </c>
      <c r="C58" s="8" t="s">
        <v>249</v>
      </c>
      <c r="D58" s="8" t="s">
        <v>250</v>
      </c>
      <c r="E58" s="8" t="s">
        <v>28</v>
      </c>
      <c r="F58" s="8">
        <v>44</v>
      </c>
      <c r="G58" s="8" t="s">
        <v>64</v>
      </c>
      <c r="H58" s="8">
        <v>0.312</v>
      </c>
      <c r="I58" s="8">
        <v>710</v>
      </c>
      <c r="J58" s="8">
        <v>630</v>
      </c>
      <c r="K58" s="11">
        <f>J58/(F58*0.5)</f>
        <v>28.636363636363637</v>
      </c>
      <c r="L58" s="8">
        <v>1</v>
      </c>
      <c r="M58" s="8">
        <v>0</v>
      </c>
      <c r="N58" s="12">
        <f t="shared" si="20"/>
        <v>251.15636363636364</v>
      </c>
      <c r="O58" s="12">
        <f t="shared" si="21"/>
        <v>251.15636363636364</v>
      </c>
      <c r="P58" s="12">
        <v>258.256363636364</v>
      </c>
      <c r="Q58" s="36" t="s">
        <v>109</v>
      </c>
    </row>
    <row r="59" spans="1:17" s="1" customFormat="1" ht="34.5" customHeight="1">
      <c r="A59" s="5">
        <v>54</v>
      </c>
      <c r="B59" s="8" t="s">
        <v>251</v>
      </c>
      <c r="C59" s="8"/>
      <c r="D59" s="8"/>
      <c r="E59" s="8"/>
      <c r="F59" s="8"/>
      <c r="G59" s="8"/>
      <c r="H59" s="8"/>
      <c r="I59" s="8"/>
      <c r="J59" s="8"/>
      <c r="K59" s="11"/>
      <c r="L59" s="8"/>
      <c r="M59" s="8"/>
      <c r="N59" s="12"/>
      <c r="O59" s="12"/>
      <c r="P59" s="12"/>
      <c r="Q59" s="36"/>
    </row>
    <row r="60" spans="1:17" s="1" customFormat="1" ht="34.5" customHeight="1">
      <c r="A60" s="5">
        <v>55</v>
      </c>
      <c r="B60" s="46" t="s">
        <v>65</v>
      </c>
      <c r="C60" s="8" t="s">
        <v>249</v>
      </c>
      <c r="D60" s="8" t="s">
        <v>250</v>
      </c>
      <c r="E60" s="8" t="s">
        <v>28</v>
      </c>
      <c r="F60" s="8">
        <v>44</v>
      </c>
      <c r="G60" s="8" t="s">
        <v>64</v>
      </c>
      <c r="H60" s="8">
        <v>0.364</v>
      </c>
      <c r="I60" s="8">
        <v>710</v>
      </c>
      <c r="J60" s="8">
        <v>630</v>
      </c>
      <c r="K60" s="11">
        <f aca="true" t="shared" si="22" ref="K60:K65">J60/(F60*0.45)</f>
        <v>31.818181818181817</v>
      </c>
      <c r="L60" s="8">
        <v>1</v>
      </c>
      <c r="M60" s="8">
        <v>0</v>
      </c>
      <c r="N60" s="12">
        <f aca="true" t="shared" si="23" ref="N60:N71">H60*I60+K60+L60+M60</f>
        <v>291.2581818181818</v>
      </c>
      <c r="O60" s="12">
        <f aca="true" t="shared" si="24" ref="O60:O71">H60*I60+K60+L60+M60</f>
        <v>291.2581818181818</v>
      </c>
      <c r="P60" s="12">
        <v>298.358181818182</v>
      </c>
      <c r="Q60" s="36" t="s">
        <v>109</v>
      </c>
    </row>
    <row r="61" spans="1:17" s="1" customFormat="1" ht="34.5" customHeight="1">
      <c r="A61" s="5">
        <v>56</v>
      </c>
      <c r="B61" s="8" t="s">
        <v>251</v>
      </c>
      <c r="C61" s="8"/>
      <c r="D61" s="8"/>
      <c r="E61" s="8"/>
      <c r="F61" s="8"/>
      <c r="G61" s="8"/>
      <c r="H61" s="8"/>
      <c r="I61" s="8"/>
      <c r="J61" s="8"/>
      <c r="K61" s="11"/>
      <c r="L61" s="8"/>
      <c r="M61" s="8"/>
      <c r="N61" s="12"/>
      <c r="O61" s="12"/>
      <c r="P61" s="12"/>
      <c r="Q61" s="36"/>
    </row>
    <row r="62" spans="1:17" s="1" customFormat="1" ht="39.75" customHeight="1">
      <c r="A62" s="5">
        <v>57</v>
      </c>
      <c r="B62" s="8" t="s">
        <v>252</v>
      </c>
      <c r="C62" s="8" t="s">
        <v>253</v>
      </c>
      <c r="D62" s="8" t="s">
        <v>254</v>
      </c>
      <c r="E62" s="8" t="s">
        <v>28</v>
      </c>
      <c r="F62" s="8">
        <v>47</v>
      </c>
      <c r="G62" s="8" t="s">
        <v>29</v>
      </c>
      <c r="H62" s="8">
        <v>0.312</v>
      </c>
      <c r="I62" s="8">
        <v>2100</v>
      </c>
      <c r="J62" s="8">
        <v>2600</v>
      </c>
      <c r="K62" s="11">
        <f aca="true" t="shared" si="25" ref="K62:K66">J62/(F62*0.5)</f>
        <v>110.63829787234043</v>
      </c>
      <c r="L62" s="8">
        <v>1</v>
      </c>
      <c r="M62" s="8">
        <v>0</v>
      </c>
      <c r="N62" s="12">
        <f t="shared" si="23"/>
        <v>766.8382978723405</v>
      </c>
      <c r="O62" s="12">
        <f t="shared" si="24"/>
        <v>766.8382978723405</v>
      </c>
      <c r="P62" s="12">
        <v>787.83829787234</v>
      </c>
      <c r="Q62" s="36" t="s">
        <v>109</v>
      </c>
    </row>
    <row r="63" spans="1:17" s="1" customFormat="1" ht="39.75" customHeight="1">
      <c r="A63" s="5">
        <v>58</v>
      </c>
      <c r="B63" s="8" t="s">
        <v>252</v>
      </c>
      <c r="C63" s="8" t="s">
        <v>253</v>
      </c>
      <c r="D63" s="8" t="s">
        <v>254</v>
      </c>
      <c r="E63" s="8" t="s">
        <v>28</v>
      </c>
      <c r="F63" s="8">
        <v>47</v>
      </c>
      <c r="G63" s="8" t="s">
        <v>29</v>
      </c>
      <c r="H63" s="8">
        <v>0.364</v>
      </c>
      <c r="I63" s="8">
        <v>2100</v>
      </c>
      <c r="J63" s="8">
        <v>2600</v>
      </c>
      <c r="K63" s="11">
        <f t="shared" si="22"/>
        <v>122.93144208037823</v>
      </c>
      <c r="L63" s="8">
        <v>1</v>
      </c>
      <c r="M63" s="8">
        <v>0</v>
      </c>
      <c r="N63" s="12">
        <f t="shared" si="23"/>
        <v>888.3314420803782</v>
      </c>
      <c r="O63" s="12">
        <f t="shared" si="24"/>
        <v>888.3314420803782</v>
      </c>
      <c r="P63" s="12">
        <v>909.331442080378</v>
      </c>
      <c r="Q63" s="36" t="s">
        <v>109</v>
      </c>
    </row>
    <row r="64" spans="1:17" s="1" customFormat="1" ht="39.75" customHeight="1">
      <c r="A64" s="5">
        <v>59</v>
      </c>
      <c r="B64" s="8" t="s">
        <v>255</v>
      </c>
      <c r="C64" s="8" t="s">
        <v>256</v>
      </c>
      <c r="D64" s="8" t="s">
        <v>257</v>
      </c>
      <c r="E64" s="8" t="s">
        <v>28</v>
      </c>
      <c r="F64" s="8">
        <v>36</v>
      </c>
      <c r="G64" s="8" t="s">
        <v>64</v>
      </c>
      <c r="H64" s="8">
        <v>0.312</v>
      </c>
      <c r="I64" s="8">
        <v>1230</v>
      </c>
      <c r="J64" s="8">
        <v>1300</v>
      </c>
      <c r="K64" s="11">
        <f t="shared" si="25"/>
        <v>72.22222222222223</v>
      </c>
      <c r="L64" s="8">
        <v>1</v>
      </c>
      <c r="M64" s="8">
        <v>0</v>
      </c>
      <c r="N64" s="12">
        <f t="shared" si="23"/>
        <v>456.9822222222222</v>
      </c>
      <c r="O64" s="12">
        <f t="shared" si="24"/>
        <v>456.9822222222222</v>
      </c>
      <c r="P64" s="12">
        <v>469.282222222222</v>
      </c>
      <c r="Q64" s="36" t="s">
        <v>109</v>
      </c>
    </row>
    <row r="65" spans="1:17" s="1" customFormat="1" ht="39.75" customHeight="1">
      <c r="A65" s="5">
        <v>60</v>
      </c>
      <c r="B65" s="46" t="s">
        <v>255</v>
      </c>
      <c r="C65" s="8" t="s">
        <v>256</v>
      </c>
      <c r="D65" s="8" t="s">
        <v>257</v>
      </c>
      <c r="E65" s="8" t="s">
        <v>28</v>
      </c>
      <c r="F65" s="8">
        <v>36</v>
      </c>
      <c r="G65" s="8" t="s">
        <v>64</v>
      </c>
      <c r="H65" s="8">
        <v>0.364</v>
      </c>
      <c r="I65" s="8">
        <v>1230</v>
      </c>
      <c r="J65" s="8">
        <v>1300</v>
      </c>
      <c r="K65" s="11">
        <f t="shared" si="22"/>
        <v>80.24691358024691</v>
      </c>
      <c r="L65" s="8">
        <v>1</v>
      </c>
      <c r="M65" s="8">
        <v>0</v>
      </c>
      <c r="N65" s="12">
        <f t="shared" si="23"/>
        <v>528.9669135802469</v>
      </c>
      <c r="O65" s="12">
        <f t="shared" si="24"/>
        <v>528.9669135802469</v>
      </c>
      <c r="P65" s="12">
        <v>541.266913580247</v>
      </c>
      <c r="Q65" s="36" t="s">
        <v>109</v>
      </c>
    </row>
    <row r="66" spans="1:17" s="2" customFormat="1" ht="39.75" customHeight="1">
      <c r="A66" s="7">
        <v>61</v>
      </c>
      <c r="B66" s="61" t="s">
        <v>258</v>
      </c>
      <c r="C66" s="8" t="s">
        <v>259</v>
      </c>
      <c r="D66" s="8" t="s">
        <v>260</v>
      </c>
      <c r="E66" s="8" t="s">
        <v>28</v>
      </c>
      <c r="F66" s="8">
        <v>55</v>
      </c>
      <c r="G66" s="8" t="s">
        <v>29</v>
      </c>
      <c r="H66" s="8">
        <v>0.312</v>
      </c>
      <c r="I66" s="8">
        <v>1450</v>
      </c>
      <c r="J66" s="8">
        <v>2100</v>
      </c>
      <c r="K66" s="11">
        <f t="shared" si="25"/>
        <v>76.36363636363636</v>
      </c>
      <c r="L66" s="8">
        <v>1</v>
      </c>
      <c r="M66" s="8">
        <v>0</v>
      </c>
      <c r="N66" s="12">
        <f t="shared" si="23"/>
        <v>529.7636363636364</v>
      </c>
      <c r="O66" s="12">
        <f t="shared" si="24"/>
        <v>529.7636363636364</v>
      </c>
      <c r="P66" s="12">
        <v>552.748484848485</v>
      </c>
      <c r="Q66" s="8" t="s">
        <v>109</v>
      </c>
    </row>
    <row r="67" spans="1:17" s="1" customFormat="1" ht="39.75" customHeight="1">
      <c r="A67" s="5">
        <v>62</v>
      </c>
      <c r="B67" s="8" t="s">
        <v>258</v>
      </c>
      <c r="C67" s="8" t="s">
        <v>259</v>
      </c>
      <c r="D67" s="8" t="s">
        <v>260</v>
      </c>
      <c r="E67" s="8" t="s">
        <v>28</v>
      </c>
      <c r="F67" s="8">
        <v>55</v>
      </c>
      <c r="G67" s="8" t="s">
        <v>29</v>
      </c>
      <c r="H67" s="8">
        <v>0.364</v>
      </c>
      <c r="I67" s="8">
        <v>1450</v>
      </c>
      <c r="J67" s="8">
        <v>2100</v>
      </c>
      <c r="K67" s="11">
        <f aca="true" t="shared" si="26" ref="K67:K71">J67/(F67*0.45)</f>
        <v>84.84848484848484</v>
      </c>
      <c r="L67" s="8">
        <v>1</v>
      </c>
      <c r="M67" s="8">
        <v>0</v>
      </c>
      <c r="N67" s="12">
        <f t="shared" si="23"/>
        <v>613.6484848484848</v>
      </c>
      <c r="O67" s="12">
        <f t="shared" si="24"/>
        <v>613.6484848484848</v>
      </c>
      <c r="P67" s="12">
        <v>628.148484848485</v>
      </c>
      <c r="Q67" s="36" t="s">
        <v>109</v>
      </c>
    </row>
    <row r="68" spans="1:17" s="1" customFormat="1" ht="42.75" customHeight="1">
      <c r="A68" s="5">
        <v>63</v>
      </c>
      <c r="B68" s="8" t="s">
        <v>261</v>
      </c>
      <c r="C68" s="8" t="s">
        <v>262</v>
      </c>
      <c r="D68" s="8" t="s">
        <v>263</v>
      </c>
      <c r="E68" s="8" t="s">
        <v>28</v>
      </c>
      <c r="F68" s="8">
        <v>50</v>
      </c>
      <c r="G68" s="8" t="s">
        <v>29</v>
      </c>
      <c r="H68" s="8">
        <v>0.312</v>
      </c>
      <c r="I68" s="8">
        <v>1600</v>
      </c>
      <c r="J68" s="8">
        <v>2560</v>
      </c>
      <c r="K68" s="11">
        <f>J68/(F68*0.5)</f>
        <v>102.4</v>
      </c>
      <c r="L68" s="8">
        <v>1</v>
      </c>
      <c r="M68" s="8">
        <v>0</v>
      </c>
      <c r="N68" s="12">
        <f t="shared" si="23"/>
        <v>602.6</v>
      </c>
      <c r="O68" s="12">
        <f t="shared" si="24"/>
        <v>602.6</v>
      </c>
      <c r="P68" s="12">
        <v>618.6</v>
      </c>
      <c r="Q68" s="36" t="s">
        <v>109</v>
      </c>
    </row>
    <row r="69" spans="1:17" s="1" customFormat="1" ht="42.75" customHeight="1">
      <c r="A69" s="5">
        <v>64</v>
      </c>
      <c r="B69" s="8" t="s">
        <v>261</v>
      </c>
      <c r="C69" s="8" t="s">
        <v>262</v>
      </c>
      <c r="D69" s="8" t="s">
        <v>263</v>
      </c>
      <c r="E69" s="8" t="s">
        <v>28</v>
      </c>
      <c r="F69" s="8">
        <v>50</v>
      </c>
      <c r="G69" s="8" t="s">
        <v>29</v>
      </c>
      <c r="H69" s="8">
        <v>0.364</v>
      </c>
      <c r="I69" s="8">
        <v>1600</v>
      </c>
      <c r="J69" s="8">
        <v>2560</v>
      </c>
      <c r="K69" s="11">
        <f t="shared" si="26"/>
        <v>113.77777777777777</v>
      </c>
      <c r="L69" s="8">
        <v>1</v>
      </c>
      <c r="M69" s="8">
        <v>0</v>
      </c>
      <c r="N69" s="12">
        <f t="shared" si="23"/>
        <v>697.1777777777777</v>
      </c>
      <c r="O69" s="12">
        <f t="shared" si="24"/>
        <v>697.1777777777777</v>
      </c>
      <c r="P69" s="12">
        <v>713.177777777778</v>
      </c>
      <c r="Q69" s="36" t="s">
        <v>109</v>
      </c>
    </row>
    <row r="70" spans="1:17" s="39" customFormat="1" ht="42.75" customHeight="1">
      <c r="A70" s="7">
        <v>65</v>
      </c>
      <c r="B70" s="62" t="s">
        <v>264</v>
      </c>
      <c r="C70" s="62" t="s">
        <v>265</v>
      </c>
      <c r="D70" s="62" t="s">
        <v>266</v>
      </c>
      <c r="E70" s="62" t="s">
        <v>28</v>
      </c>
      <c r="F70" s="62">
        <v>55</v>
      </c>
      <c r="G70" s="62" t="s">
        <v>267</v>
      </c>
      <c r="H70" s="8">
        <v>0.169</v>
      </c>
      <c r="I70" s="62">
        <v>2000</v>
      </c>
      <c r="J70" s="62">
        <v>2680</v>
      </c>
      <c r="K70" s="63">
        <f>J70/(F70*0.5)</f>
        <v>97.45454545454545</v>
      </c>
      <c r="L70" s="62">
        <v>1</v>
      </c>
      <c r="M70" s="62">
        <v>0</v>
      </c>
      <c r="N70" s="64">
        <f t="shared" si="23"/>
        <v>436.45454545454544</v>
      </c>
      <c r="O70" s="64">
        <f t="shared" si="24"/>
        <v>436.45454545454544</v>
      </c>
      <c r="P70" s="12">
        <v>456.454545454545</v>
      </c>
      <c r="Q70" s="62" t="s">
        <v>109</v>
      </c>
    </row>
    <row r="71" spans="1:17" s="39" customFormat="1" ht="42.75" customHeight="1">
      <c r="A71" s="7">
        <v>66</v>
      </c>
      <c r="B71" s="62" t="s">
        <v>264</v>
      </c>
      <c r="C71" s="62" t="s">
        <v>265</v>
      </c>
      <c r="D71" s="62" t="s">
        <v>266</v>
      </c>
      <c r="E71" s="62" t="s">
        <v>28</v>
      </c>
      <c r="F71" s="62">
        <v>55</v>
      </c>
      <c r="G71" s="62" t="s">
        <v>267</v>
      </c>
      <c r="H71" s="8">
        <v>0.221</v>
      </c>
      <c r="I71" s="62">
        <v>2000</v>
      </c>
      <c r="J71" s="62">
        <v>2680</v>
      </c>
      <c r="K71" s="11">
        <f t="shared" si="26"/>
        <v>108.28282828282828</v>
      </c>
      <c r="L71" s="62">
        <v>1</v>
      </c>
      <c r="M71" s="62">
        <v>0</v>
      </c>
      <c r="N71" s="64">
        <f t="shared" si="23"/>
        <v>551.2828282828283</v>
      </c>
      <c r="O71" s="64">
        <f t="shared" si="24"/>
        <v>551.2828282828283</v>
      </c>
      <c r="P71" s="12">
        <v>571.282828282828</v>
      </c>
      <c r="Q71" s="62" t="s">
        <v>109</v>
      </c>
    </row>
    <row r="72" spans="1:17" s="1" customFormat="1" ht="18" customHeight="1">
      <c r="A72" s="9" t="s">
        <v>157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s="1" customFormat="1" ht="34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2:13" s="1" customFormat="1" ht="18" customHeight="1">
      <c r="L74" s="65"/>
      <c r="M74" s="65"/>
    </row>
    <row r="75" spans="12:13" s="1" customFormat="1" ht="18" customHeight="1">
      <c r="L75" s="65"/>
      <c r="M75" s="65"/>
    </row>
  </sheetData>
  <sheetProtection/>
  <mergeCells count="287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C4:C5"/>
    <mergeCell ref="C12:C13"/>
    <mergeCell ref="C14:C15"/>
    <mergeCell ref="C20:C21"/>
    <mergeCell ref="C22:C23"/>
    <mergeCell ref="C24:C25"/>
    <mergeCell ref="C26:C27"/>
    <mergeCell ref="C32:C33"/>
    <mergeCell ref="C34:C35"/>
    <mergeCell ref="C36:C37"/>
    <mergeCell ref="C38:C39"/>
    <mergeCell ref="C40:C41"/>
    <mergeCell ref="C42:C43"/>
    <mergeCell ref="C46:C47"/>
    <mergeCell ref="C48:C49"/>
    <mergeCell ref="C52:C53"/>
    <mergeCell ref="C54:C55"/>
    <mergeCell ref="C58:C59"/>
    <mergeCell ref="C60:C61"/>
    <mergeCell ref="D4:D5"/>
    <mergeCell ref="D12:D13"/>
    <mergeCell ref="D14:D15"/>
    <mergeCell ref="D20:D21"/>
    <mergeCell ref="D22:D23"/>
    <mergeCell ref="D24:D25"/>
    <mergeCell ref="D26:D27"/>
    <mergeCell ref="D32:D33"/>
    <mergeCell ref="D34:D35"/>
    <mergeCell ref="D36:D37"/>
    <mergeCell ref="D38:D39"/>
    <mergeCell ref="D40:D41"/>
    <mergeCell ref="D42:D43"/>
    <mergeCell ref="D46:D47"/>
    <mergeCell ref="D48:D49"/>
    <mergeCell ref="D52:D53"/>
    <mergeCell ref="D54:D55"/>
    <mergeCell ref="D58:D59"/>
    <mergeCell ref="D60:D61"/>
    <mergeCell ref="E4:E5"/>
    <mergeCell ref="E12:E13"/>
    <mergeCell ref="E14:E15"/>
    <mergeCell ref="E20:E21"/>
    <mergeCell ref="E22:E23"/>
    <mergeCell ref="E24:E25"/>
    <mergeCell ref="E26:E27"/>
    <mergeCell ref="E32:E33"/>
    <mergeCell ref="E34:E35"/>
    <mergeCell ref="E36:E37"/>
    <mergeCell ref="E38:E39"/>
    <mergeCell ref="E40:E41"/>
    <mergeCell ref="E42:E43"/>
    <mergeCell ref="E46:E47"/>
    <mergeCell ref="E48:E49"/>
    <mergeCell ref="E52:E53"/>
    <mergeCell ref="E54:E55"/>
    <mergeCell ref="E58:E59"/>
    <mergeCell ref="E60:E61"/>
    <mergeCell ref="F12:F13"/>
    <mergeCell ref="F14:F15"/>
    <mergeCell ref="F20:F21"/>
    <mergeCell ref="F22:F23"/>
    <mergeCell ref="F24:F25"/>
    <mergeCell ref="F26:F27"/>
    <mergeCell ref="F32:F33"/>
    <mergeCell ref="F34:F35"/>
    <mergeCell ref="F36:F37"/>
    <mergeCell ref="F38:F39"/>
    <mergeCell ref="F40:F41"/>
    <mergeCell ref="F42:F43"/>
    <mergeCell ref="F46:F47"/>
    <mergeCell ref="F48:F49"/>
    <mergeCell ref="F52:F53"/>
    <mergeCell ref="F54:F55"/>
    <mergeCell ref="F58:F59"/>
    <mergeCell ref="F60:F61"/>
    <mergeCell ref="G12:G13"/>
    <mergeCell ref="G14:G15"/>
    <mergeCell ref="G20:G21"/>
    <mergeCell ref="G22:G23"/>
    <mergeCell ref="G24:G25"/>
    <mergeCell ref="G26:G27"/>
    <mergeCell ref="G32:G33"/>
    <mergeCell ref="G34:G35"/>
    <mergeCell ref="G36:G37"/>
    <mergeCell ref="G38:G39"/>
    <mergeCell ref="G40:G41"/>
    <mergeCell ref="G42:G43"/>
    <mergeCell ref="G46:G47"/>
    <mergeCell ref="G48:G49"/>
    <mergeCell ref="G52:G53"/>
    <mergeCell ref="G54:G55"/>
    <mergeCell ref="G58:G59"/>
    <mergeCell ref="G60:G61"/>
    <mergeCell ref="H12:H13"/>
    <mergeCell ref="H14:H15"/>
    <mergeCell ref="H20:H21"/>
    <mergeCell ref="H22:H23"/>
    <mergeCell ref="H24:H25"/>
    <mergeCell ref="H26:H27"/>
    <mergeCell ref="H32:H33"/>
    <mergeCell ref="H34:H35"/>
    <mergeCell ref="H36:H37"/>
    <mergeCell ref="H38:H39"/>
    <mergeCell ref="H40:H41"/>
    <mergeCell ref="H42:H43"/>
    <mergeCell ref="H46:H47"/>
    <mergeCell ref="H48:H49"/>
    <mergeCell ref="H52:H53"/>
    <mergeCell ref="H54:H55"/>
    <mergeCell ref="H58:H59"/>
    <mergeCell ref="H60:H61"/>
    <mergeCell ref="I4:I5"/>
    <mergeCell ref="I12:I13"/>
    <mergeCell ref="I14:I15"/>
    <mergeCell ref="I20:I21"/>
    <mergeCell ref="I22:I23"/>
    <mergeCell ref="I24:I25"/>
    <mergeCell ref="I26:I27"/>
    <mergeCell ref="I32:I33"/>
    <mergeCell ref="I34:I35"/>
    <mergeCell ref="I36:I37"/>
    <mergeCell ref="I38:I39"/>
    <mergeCell ref="I40:I41"/>
    <mergeCell ref="I42:I43"/>
    <mergeCell ref="I46:I47"/>
    <mergeCell ref="I48:I49"/>
    <mergeCell ref="I52:I53"/>
    <mergeCell ref="I54:I55"/>
    <mergeCell ref="I58:I59"/>
    <mergeCell ref="I60:I61"/>
    <mergeCell ref="J12:J13"/>
    <mergeCell ref="J14:J15"/>
    <mergeCell ref="J20:J21"/>
    <mergeCell ref="J22:J23"/>
    <mergeCell ref="J24:J25"/>
    <mergeCell ref="J26:J27"/>
    <mergeCell ref="J32:J33"/>
    <mergeCell ref="J34:J35"/>
    <mergeCell ref="J36:J37"/>
    <mergeCell ref="J38:J39"/>
    <mergeCell ref="J40:J41"/>
    <mergeCell ref="J42:J43"/>
    <mergeCell ref="J46:J47"/>
    <mergeCell ref="J48:J49"/>
    <mergeCell ref="J52:J53"/>
    <mergeCell ref="J54:J55"/>
    <mergeCell ref="J58:J59"/>
    <mergeCell ref="J60:J61"/>
    <mergeCell ref="K12:K13"/>
    <mergeCell ref="K14:K15"/>
    <mergeCell ref="K20:K21"/>
    <mergeCell ref="K22:K23"/>
    <mergeCell ref="K24:K25"/>
    <mergeCell ref="K26:K27"/>
    <mergeCell ref="K32:K33"/>
    <mergeCell ref="K34:K35"/>
    <mergeCell ref="K36:K37"/>
    <mergeCell ref="K38:K39"/>
    <mergeCell ref="K40:K41"/>
    <mergeCell ref="K42:K43"/>
    <mergeCell ref="K46:K47"/>
    <mergeCell ref="K48:K49"/>
    <mergeCell ref="K52:K53"/>
    <mergeCell ref="K54:K55"/>
    <mergeCell ref="K58:K59"/>
    <mergeCell ref="K60:K61"/>
    <mergeCell ref="L4:L5"/>
    <mergeCell ref="L12:L13"/>
    <mergeCell ref="L14:L15"/>
    <mergeCell ref="L20:L21"/>
    <mergeCell ref="L22:L23"/>
    <mergeCell ref="L24:L25"/>
    <mergeCell ref="L26:L27"/>
    <mergeCell ref="L32:L33"/>
    <mergeCell ref="L34:L35"/>
    <mergeCell ref="L36:L37"/>
    <mergeCell ref="L38:L39"/>
    <mergeCell ref="L40:L41"/>
    <mergeCell ref="L42:L43"/>
    <mergeCell ref="L46:L47"/>
    <mergeCell ref="L48:L49"/>
    <mergeCell ref="L52:L53"/>
    <mergeCell ref="L54:L55"/>
    <mergeCell ref="L58:L59"/>
    <mergeCell ref="L60:L61"/>
    <mergeCell ref="M4:M5"/>
    <mergeCell ref="M12:M13"/>
    <mergeCell ref="M14:M15"/>
    <mergeCell ref="M20:M21"/>
    <mergeCell ref="M22:M23"/>
    <mergeCell ref="M24:M25"/>
    <mergeCell ref="M26:M27"/>
    <mergeCell ref="M32:M33"/>
    <mergeCell ref="M34:M35"/>
    <mergeCell ref="M36:M37"/>
    <mergeCell ref="M38:M39"/>
    <mergeCell ref="M40:M41"/>
    <mergeCell ref="M42:M43"/>
    <mergeCell ref="M46:M47"/>
    <mergeCell ref="M48:M49"/>
    <mergeCell ref="M52:M53"/>
    <mergeCell ref="M54:M55"/>
    <mergeCell ref="M58:M59"/>
    <mergeCell ref="M60:M61"/>
    <mergeCell ref="N12:N13"/>
    <mergeCell ref="N14:N15"/>
    <mergeCell ref="N20:N21"/>
    <mergeCell ref="N22:N23"/>
    <mergeCell ref="N24:N25"/>
    <mergeCell ref="N26:N27"/>
    <mergeCell ref="N32:N33"/>
    <mergeCell ref="N34:N35"/>
    <mergeCell ref="N36:N37"/>
    <mergeCell ref="N38:N39"/>
    <mergeCell ref="N40:N41"/>
    <mergeCell ref="N42:N43"/>
    <mergeCell ref="N46:N47"/>
    <mergeCell ref="N48:N49"/>
    <mergeCell ref="N52:N53"/>
    <mergeCell ref="N54:N55"/>
    <mergeCell ref="N58:N59"/>
    <mergeCell ref="N60:N61"/>
    <mergeCell ref="O12:O13"/>
    <mergeCell ref="O14:O15"/>
    <mergeCell ref="O20:O21"/>
    <mergeCell ref="O22:O23"/>
    <mergeCell ref="O24:O25"/>
    <mergeCell ref="O26:O27"/>
    <mergeCell ref="O32:O33"/>
    <mergeCell ref="O34:O35"/>
    <mergeCell ref="O36:O37"/>
    <mergeCell ref="O38:O39"/>
    <mergeCell ref="O40:O41"/>
    <mergeCell ref="O42:O43"/>
    <mergeCell ref="O46:O47"/>
    <mergeCell ref="O48:O49"/>
    <mergeCell ref="O52:O53"/>
    <mergeCell ref="O54:O55"/>
    <mergeCell ref="O58:O59"/>
    <mergeCell ref="O60:O61"/>
    <mergeCell ref="P12:P13"/>
    <mergeCell ref="P14:P15"/>
    <mergeCell ref="P20:P21"/>
    <mergeCell ref="P22:P23"/>
    <mergeCell ref="P24:P25"/>
    <mergeCell ref="P26:P27"/>
    <mergeCell ref="P32:P33"/>
    <mergeCell ref="P34:P35"/>
    <mergeCell ref="P36:P37"/>
    <mergeCell ref="P38:P39"/>
    <mergeCell ref="P40:P41"/>
    <mergeCell ref="P42:P43"/>
    <mergeCell ref="P46:P47"/>
    <mergeCell ref="P48:P49"/>
    <mergeCell ref="P52:P53"/>
    <mergeCell ref="P54:P55"/>
    <mergeCell ref="P58:P59"/>
    <mergeCell ref="P60:P61"/>
    <mergeCell ref="Q12:Q13"/>
    <mergeCell ref="Q14:Q15"/>
    <mergeCell ref="Q20:Q21"/>
    <mergeCell ref="Q22:Q23"/>
    <mergeCell ref="Q24:Q25"/>
    <mergeCell ref="Q26:Q27"/>
    <mergeCell ref="Q32:Q33"/>
    <mergeCell ref="Q34:Q35"/>
    <mergeCell ref="Q36:Q37"/>
    <mergeCell ref="Q38:Q39"/>
    <mergeCell ref="Q40:Q41"/>
    <mergeCell ref="Q42:Q43"/>
    <mergeCell ref="Q46:Q47"/>
    <mergeCell ref="Q48:Q49"/>
    <mergeCell ref="Q52:Q53"/>
    <mergeCell ref="Q54:Q55"/>
    <mergeCell ref="Q58:Q59"/>
    <mergeCell ref="Q60:Q61"/>
    <mergeCell ref="A72:Q73"/>
  </mergeCells>
  <printOptions horizontalCentered="1"/>
  <pageMargins left="0.15694444444444444" right="0.15694444444444444" top="0.5506944444444445" bottom="0.5506944444444445" header="0.3145833333333333" footer="0.3145833333333333"/>
  <pageSetup horizontalDpi="600" verticalDpi="600" orientation="landscape" paperSize="9" scale="9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100" workbookViewId="0" topLeftCell="A1">
      <selection activeCell="A2" sqref="A2:Q2"/>
    </sheetView>
  </sheetViews>
  <sheetFormatPr defaultColWidth="8.625" defaultRowHeight="18" customHeight="1"/>
  <cols>
    <col min="1" max="1" width="5.75390625" style="1" customWidth="1"/>
    <col min="2" max="2" width="20.25390625" style="1" customWidth="1"/>
    <col min="3" max="3" width="12.50390625" style="1" customWidth="1"/>
    <col min="4" max="4" width="22.875" style="1" customWidth="1"/>
    <col min="5" max="5" width="6.625" style="1" customWidth="1"/>
    <col min="6" max="6" width="6.50390625" style="1" customWidth="1"/>
    <col min="7" max="7" width="7.50390625" style="1" customWidth="1"/>
    <col min="8" max="8" width="7.25390625" style="1" customWidth="1"/>
    <col min="9" max="9" width="6.75390625" style="1" customWidth="1"/>
    <col min="10" max="10" width="6.25390625" style="1" customWidth="1"/>
    <col min="11" max="11" width="6.00390625" style="1" customWidth="1"/>
    <col min="12" max="12" width="5.75390625" style="1" customWidth="1"/>
    <col min="13" max="13" width="6.375" style="1" customWidth="1"/>
    <col min="14" max="14" width="7.375" style="1" customWidth="1"/>
    <col min="15" max="15" width="7.50390625" style="1" customWidth="1"/>
    <col min="16" max="16" width="5.75390625" style="1" customWidth="1"/>
    <col min="17" max="17" width="7.25390625" style="1" customWidth="1"/>
    <col min="18" max="16384" width="8.625" style="1" customWidth="1"/>
  </cols>
  <sheetData>
    <row r="1" spans="1:17" s="1" customFormat="1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27" customHeight="1">
      <c r="A2" s="4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2.5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 t="s">
        <v>4</v>
      </c>
      <c r="K3" s="5"/>
      <c r="L3" s="5"/>
      <c r="M3" s="5"/>
      <c r="N3" s="5"/>
      <c r="O3" s="5"/>
      <c r="P3" s="5"/>
      <c r="Q3" s="5"/>
    </row>
    <row r="4" spans="1:17" s="1" customFormat="1" ht="47.25" customHeight="1">
      <c r="A4" s="5"/>
      <c r="B4" s="5" t="s">
        <v>5</v>
      </c>
      <c r="C4" s="5" t="s">
        <v>6</v>
      </c>
      <c r="D4" s="14" t="s">
        <v>7</v>
      </c>
      <c r="E4" s="14" t="s">
        <v>8</v>
      </c>
      <c r="F4" s="14" t="s">
        <v>9</v>
      </c>
      <c r="G4" s="14"/>
      <c r="H4" s="14"/>
      <c r="I4" s="14" t="s">
        <v>10</v>
      </c>
      <c r="J4" s="14" t="s">
        <v>11</v>
      </c>
      <c r="K4" s="14"/>
      <c r="L4" s="14" t="s">
        <v>12</v>
      </c>
      <c r="M4" s="14" t="s">
        <v>13</v>
      </c>
      <c r="N4" s="14" t="s">
        <v>14</v>
      </c>
      <c r="O4" s="14"/>
      <c r="P4" s="14" t="s">
        <v>269</v>
      </c>
      <c r="Q4" s="14"/>
    </row>
    <row r="5" spans="1:17" s="1" customFormat="1" ht="36" customHeight="1">
      <c r="A5" s="5"/>
      <c r="B5" s="5"/>
      <c r="C5" s="5"/>
      <c r="D5" s="14"/>
      <c r="E5" s="14"/>
      <c r="F5" s="14" t="s">
        <v>16</v>
      </c>
      <c r="G5" s="14" t="s">
        <v>17</v>
      </c>
      <c r="H5" s="14" t="s">
        <v>18</v>
      </c>
      <c r="I5" s="14"/>
      <c r="J5" s="14" t="s">
        <v>19</v>
      </c>
      <c r="K5" s="14" t="s">
        <v>20</v>
      </c>
      <c r="L5" s="14"/>
      <c r="M5" s="14"/>
      <c r="N5" s="14" t="s">
        <v>21</v>
      </c>
      <c r="O5" s="14" t="s">
        <v>22</v>
      </c>
      <c r="P5" s="14" t="s">
        <v>23</v>
      </c>
      <c r="Q5" s="14" t="s">
        <v>24</v>
      </c>
    </row>
    <row r="6" spans="1:17" s="1" customFormat="1" ht="27.75" customHeight="1">
      <c r="A6" s="5">
        <v>1</v>
      </c>
      <c r="B6" s="14" t="s">
        <v>270</v>
      </c>
      <c r="C6" s="14" t="s">
        <v>271</v>
      </c>
      <c r="D6" s="14" t="s">
        <v>272</v>
      </c>
      <c r="E6" s="14" t="s">
        <v>28</v>
      </c>
      <c r="F6" s="14">
        <v>49</v>
      </c>
      <c r="G6" s="15" t="s">
        <v>29</v>
      </c>
      <c r="H6" s="14">
        <v>0.312</v>
      </c>
      <c r="I6" s="14">
        <v>365</v>
      </c>
      <c r="J6" s="14">
        <v>185</v>
      </c>
      <c r="K6" s="29">
        <f aca="true" t="shared" si="0" ref="K6:K10">J6/(F6*0.5)</f>
        <v>7.551020408163265</v>
      </c>
      <c r="L6" s="14">
        <v>1</v>
      </c>
      <c r="M6" s="14">
        <v>0</v>
      </c>
      <c r="N6" s="30">
        <f aca="true" t="shared" si="1" ref="N6:N37">H6*I6+K6+L6+M6</f>
        <v>122.43102040816326</v>
      </c>
      <c r="O6" s="14">
        <v>122</v>
      </c>
      <c r="P6" s="31">
        <v>126.081020408163</v>
      </c>
      <c r="Q6" s="36" t="s">
        <v>109</v>
      </c>
    </row>
    <row r="7" spans="1:17" s="1" customFormat="1" ht="27.75" customHeight="1">
      <c r="A7" s="5">
        <v>2</v>
      </c>
      <c r="B7" s="14" t="s">
        <v>270</v>
      </c>
      <c r="C7" s="14" t="s">
        <v>271</v>
      </c>
      <c r="D7" s="14" t="s">
        <v>272</v>
      </c>
      <c r="E7" s="14" t="s">
        <v>28</v>
      </c>
      <c r="F7" s="14">
        <v>49</v>
      </c>
      <c r="G7" s="15" t="s">
        <v>29</v>
      </c>
      <c r="H7" s="14">
        <v>0.364</v>
      </c>
      <c r="I7" s="14">
        <v>365</v>
      </c>
      <c r="J7" s="14">
        <v>185</v>
      </c>
      <c r="K7" s="29">
        <f aca="true" t="shared" si="2" ref="K7:K11">J7/(F7*0.45)</f>
        <v>8.390022675736962</v>
      </c>
      <c r="L7" s="14">
        <v>1</v>
      </c>
      <c r="M7" s="14">
        <v>0</v>
      </c>
      <c r="N7" s="30">
        <f t="shared" si="1"/>
        <v>142.25002267573694</v>
      </c>
      <c r="O7" s="14">
        <v>142</v>
      </c>
      <c r="P7" s="31">
        <v>145.900022675737</v>
      </c>
      <c r="Q7" s="36" t="s">
        <v>109</v>
      </c>
    </row>
    <row r="8" spans="1:17" s="1" customFormat="1" ht="27.75" customHeight="1">
      <c r="A8" s="5">
        <v>3</v>
      </c>
      <c r="B8" s="14" t="s">
        <v>34</v>
      </c>
      <c r="C8" s="14" t="s">
        <v>273</v>
      </c>
      <c r="D8" s="14" t="s">
        <v>274</v>
      </c>
      <c r="E8" s="14" t="s">
        <v>28</v>
      </c>
      <c r="F8" s="14">
        <v>55</v>
      </c>
      <c r="G8" s="15" t="s">
        <v>64</v>
      </c>
      <c r="H8" s="14">
        <v>0.312</v>
      </c>
      <c r="I8" s="14">
        <v>598</v>
      </c>
      <c r="J8" s="14">
        <v>625</v>
      </c>
      <c r="K8" s="29">
        <f t="shared" si="0"/>
        <v>22.727272727272727</v>
      </c>
      <c r="L8" s="14">
        <v>1</v>
      </c>
      <c r="M8" s="14">
        <v>0</v>
      </c>
      <c r="N8" s="30">
        <f t="shared" si="1"/>
        <v>210.3032727272727</v>
      </c>
      <c r="O8" s="14">
        <v>210</v>
      </c>
      <c r="P8" s="31">
        <v>216.283272727273</v>
      </c>
      <c r="Q8" s="36" t="s">
        <v>109</v>
      </c>
    </row>
    <row r="9" spans="1:17" s="1" customFormat="1" ht="27.75" customHeight="1">
      <c r="A9" s="5">
        <v>4</v>
      </c>
      <c r="B9" s="14" t="s">
        <v>34</v>
      </c>
      <c r="C9" s="14" t="s">
        <v>273</v>
      </c>
      <c r="D9" s="14" t="s">
        <v>274</v>
      </c>
      <c r="E9" s="14" t="s">
        <v>28</v>
      </c>
      <c r="F9" s="14">
        <v>55</v>
      </c>
      <c r="G9" s="15" t="s">
        <v>64</v>
      </c>
      <c r="H9" s="14">
        <v>0.364</v>
      </c>
      <c r="I9" s="14">
        <v>598</v>
      </c>
      <c r="J9" s="14">
        <v>625</v>
      </c>
      <c r="K9" s="29">
        <f t="shared" si="2"/>
        <v>25.252525252525253</v>
      </c>
      <c r="L9" s="14">
        <v>1</v>
      </c>
      <c r="M9" s="14">
        <v>0</v>
      </c>
      <c r="N9" s="30">
        <f t="shared" si="1"/>
        <v>243.92452525252526</v>
      </c>
      <c r="O9" s="14">
        <v>244</v>
      </c>
      <c r="P9" s="31">
        <v>249.904525252525</v>
      </c>
      <c r="Q9" s="36" t="s">
        <v>109</v>
      </c>
    </row>
    <row r="10" spans="1:17" s="1" customFormat="1" ht="27.75" customHeight="1">
      <c r="A10" s="5">
        <v>5</v>
      </c>
      <c r="B10" s="16" t="s">
        <v>251</v>
      </c>
      <c r="C10" s="14" t="s">
        <v>275</v>
      </c>
      <c r="D10" s="14" t="s">
        <v>276</v>
      </c>
      <c r="E10" s="14" t="s">
        <v>28</v>
      </c>
      <c r="F10" s="14">
        <v>43</v>
      </c>
      <c r="G10" s="15" t="s">
        <v>64</v>
      </c>
      <c r="H10" s="14">
        <v>0.312</v>
      </c>
      <c r="I10" s="14">
        <v>835</v>
      </c>
      <c r="J10" s="14">
        <v>750</v>
      </c>
      <c r="K10" s="29">
        <f t="shared" si="0"/>
        <v>34.883720930232556</v>
      </c>
      <c r="L10" s="14">
        <v>1</v>
      </c>
      <c r="M10" s="14">
        <v>0</v>
      </c>
      <c r="N10" s="30">
        <f t="shared" si="1"/>
        <v>296.40372093023257</v>
      </c>
      <c r="O10" s="14">
        <v>296</v>
      </c>
      <c r="P10" s="31">
        <v>304.753720930233</v>
      </c>
      <c r="Q10" s="36" t="s">
        <v>109</v>
      </c>
    </row>
    <row r="11" spans="1:17" s="1" customFormat="1" ht="27.75" customHeight="1">
      <c r="A11" s="5">
        <v>6</v>
      </c>
      <c r="B11" s="16" t="s">
        <v>251</v>
      </c>
      <c r="C11" s="14" t="s">
        <v>275</v>
      </c>
      <c r="D11" s="14" t="s">
        <v>276</v>
      </c>
      <c r="E11" s="14" t="s">
        <v>28</v>
      </c>
      <c r="F11" s="14">
        <v>43</v>
      </c>
      <c r="G11" s="15" t="s">
        <v>64</v>
      </c>
      <c r="H11" s="14">
        <v>0.364</v>
      </c>
      <c r="I11" s="14">
        <v>835</v>
      </c>
      <c r="J11" s="14">
        <v>750</v>
      </c>
      <c r="K11" s="29">
        <f t="shared" si="2"/>
        <v>38.75968992248062</v>
      </c>
      <c r="L11" s="14">
        <v>1</v>
      </c>
      <c r="M11" s="14">
        <v>0</v>
      </c>
      <c r="N11" s="30">
        <f t="shared" si="1"/>
        <v>343.6996899224806</v>
      </c>
      <c r="O11" s="14">
        <v>344</v>
      </c>
      <c r="P11" s="31">
        <v>352.049689922481</v>
      </c>
      <c r="Q11" s="36" t="s">
        <v>109</v>
      </c>
    </row>
    <row r="12" spans="1:17" s="1" customFormat="1" ht="27.75" customHeight="1">
      <c r="A12" s="5">
        <v>7</v>
      </c>
      <c r="B12" s="14" t="s">
        <v>277</v>
      </c>
      <c r="C12" s="14" t="s">
        <v>278</v>
      </c>
      <c r="D12" s="14" t="s">
        <v>279</v>
      </c>
      <c r="E12" s="14" t="s">
        <v>28</v>
      </c>
      <c r="F12" s="15">
        <v>43</v>
      </c>
      <c r="G12" s="15" t="s">
        <v>64</v>
      </c>
      <c r="H12" s="14">
        <v>0.312</v>
      </c>
      <c r="I12" s="14">
        <v>990</v>
      </c>
      <c r="J12" s="15">
        <v>1100</v>
      </c>
      <c r="K12" s="29">
        <f aca="true" t="shared" si="3" ref="K12:K16">J12/(F12*0.5)</f>
        <v>51.16279069767442</v>
      </c>
      <c r="L12" s="14">
        <v>1</v>
      </c>
      <c r="M12" s="14">
        <v>0</v>
      </c>
      <c r="N12" s="30">
        <f t="shared" si="1"/>
        <v>361.04279069767443</v>
      </c>
      <c r="O12" s="14">
        <v>361</v>
      </c>
      <c r="P12" s="31">
        <v>370.942790697674</v>
      </c>
      <c r="Q12" s="36" t="s">
        <v>109</v>
      </c>
    </row>
    <row r="13" spans="1:17" s="1" customFormat="1" ht="27.75" customHeight="1">
      <c r="A13" s="5">
        <v>8</v>
      </c>
      <c r="B13" s="14" t="s">
        <v>277</v>
      </c>
      <c r="C13" s="14" t="s">
        <v>278</v>
      </c>
      <c r="D13" s="14" t="s">
        <v>279</v>
      </c>
      <c r="E13" s="14" t="s">
        <v>28</v>
      </c>
      <c r="F13" s="15">
        <v>43</v>
      </c>
      <c r="G13" s="15" t="s">
        <v>64</v>
      </c>
      <c r="H13" s="14">
        <v>0.364</v>
      </c>
      <c r="I13" s="14">
        <v>990</v>
      </c>
      <c r="J13" s="15">
        <v>1100</v>
      </c>
      <c r="K13" s="29">
        <f aca="true" t="shared" si="4" ref="K13:K17">J13/(F13*0.45)</f>
        <v>56.84754521963824</v>
      </c>
      <c r="L13" s="14">
        <v>1</v>
      </c>
      <c r="M13" s="14">
        <v>0</v>
      </c>
      <c r="N13" s="30">
        <f t="shared" si="1"/>
        <v>418.20754521963823</v>
      </c>
      <c r="O13" s="14">
        <v>418</v>
      </c>
      <c r="P13" s="31">
        <v>428.107545219638</v>
      </c>
      <c r="Q13" s="36" t="s">
        <v>109</v>
      </c>
    </row>
    <row r="14" spans="1:17" s="1" customFormat="1" ht="27.75" customHeight="1">
      <c r="A14" s="5">
        <v>9</v>
      </c>
      <c r="B14" s="17" t="s">
        <v>280</v>
      </c>
      <c r="C14" s="14" t="s">
        <v>281</v>
      </c>
      <c r="D14" s="14" t="s">
        <v>282</v>
      </c>
      <c r="E14" s="14" t="s">
        <v>28</v>
      </c>
      <c r="F14" s="14">
        <v>40</v>
      </c>
      <c r="G14" s="15" t="s">
        <v>64</v>
      </c>
      <c r="H14" s="14">
        <v>0.312</v>
      </c>
      <c r="I14" s="14">
        <v>850</v>
      </c>
      <c r="J14" s="14">
        <v>705</v>
      </c>
      <c r="K14" s="29">
        <f t="shared" si="3"/>
        <v>35.25</v>
      </c>
      <c r="L14" s="14">
        <v>1</v>
      </c>
      <c r="M14" s="14">
        <v>0</v>
      </c>
      <c r="N14" s="30">
        <f t="shared" si="1"/>
        <v>301.45</v>
      </c>
      <c r="O14" s="14">
        <v>301</v>
      </c>
      <c r="P14" s="31">
        <v>309.95</v>
      </c>
      <c r="Q14" s="36" t="s">
        <v>109</v>
      </c>
    </row>
    <row r="15" spans="1:17" s="1" customFormat="1" ht="27.75" customHeight="1">
      <c r="A15" s="5">
        <v>10</v>
      </c>
      <c r="B15" s="17" t="s">
        <v>280</v>
      </c>
      <c r="C15" s="14" t="s">
        <v>281</v>
      </c>
      <c r="D15" s="14" t="s">
        <v>282</v>
      </c>
      <c r="E15" s="14" t="s">
        <v>28</v>
      </c>
      <c r="F15" s="14">
        <v>40</v>
      </c>
      <c r="G15" s="15" t="s">
        <v>64</v>
      </c>
      <c r="H15" s="14">
        <v>0.364</v>
      </c>
      <c r="I15" s="14">
        <v>850</v>
      </c>
      <c r="J15" s="14">
        <v>705</v>
      </c>
      <c r="K15" s="29">
        <f t="shared" si="4"/>
        <v>39.166666666666664</v>
      </c>
      <c r="L15" s="14">
        <v>1</v>
      </c>
      <c r="M15" s="14">
        <v>0</v>
      </c>
      <c r="N15" s="30">
        <f t="shared" si="1"/>
        <v>349.56666666666666</v>
      </c>
      <c r="O15" s="14">
        <v>350</v>
      </c>
      <c r="P15" s="31">
        <v>358.066666666667</v>
      </c>
      <c r="Q15" s="36" t="s">
        <v>109</v>
      </c>
    </row>
    <row r="16" spans="1:17" s="1" customFormat="1" ht="30" customHeight="1">
      <c r="A16" s="5">
        <v>11</v>
      </c>
      <c r="B16" s="16" t="s">
        <v>77</v>
      </c>
      <c r="C16" s="14" t="s">
        <v>283</v>
      </c>
      <c r="D16" s="14" t="s">
        <v>284</v>
      </c>
      <c r="E16" s="14" t="s">
        <v>28</v>
      </c>
      <c r="F16" s="14">
        <v>46</v>
      </c>
      <c r="G16" s="15" t="s">
        <v>64</v>
      </c>
      <c r="H16" s="14">
        <v>0.312</v>
      </c>
      <c r="I16" s="14">
        <v>650</v>
      </c>
      <c r="J16" s="14">
        <v>550</v>
      </c>
      <c r="K16" s="29">
        <f t="shared" si="3"/>
        <v>23.91304347826087</v>
      </c>
      <c r="L16" s="14">
        <v>1</v>
      </c>
      <c r="M16" s="14">
        <v>0</v>
      </c>
      <c r="N16" s="30">
        <f t="shared" si="1"/>
        <v>227.7130434782609</v>
      </c>
      <c r="O16" s="14">
        <v>228</v>
      </c>
      <c r="P16" s="31">
        <v>234.213043478261</v>
      </c>
      <c r="Q16" s="36" t="s">
        <v>109</v>
      </c>
    </row>
    <row r="17" spans="1:17" s="1" customFormat="1" ht="30" customHeight="1">
      <c r="A17" s="5">
        <v>12</v>
      </c>
      <c r="B17" s="16" t="s">
        <v>77</v>
      </c>
      <c r="C17" s="14" t="s">
        <v>283</v>
      </c>
      <c r="D17" s="14" t="s">
        <v>285</v>
      </c>
      <c r="E17" s="14" t="s">
        <v>28</v>
      </c>
      <c r="F17" s="14">
        <v>47</v>
      </c>
      <c r="G17" s="15" t="s">
        <v>64</v>
      </c>
      <c r="H17" s="14">
        <v>0.364</v>
      </c>
      <c r="I17" s="14">
        <v>660</v>
      </c>
      <c r="J17" s="14">
        <v>580</v>
      </c>
      <c r="K17" s="29">
        <f t="shared" si="4"/>
        <v>27.423167848699762</v>
      </c>
      <c r="L17" s="14">
        <v>1</v>
      </c>
      <c r="M17" s="14">
        <v>0</v>
      </c>
      <c r="N17" s="30">
        <f t="shared" si="1"/>
        <v>268.66316784869974</v>
      </c>
      <c r="O17" s="14">
        <v>269</v>
      </c>
      <c r="P17" s="31">
        <v>275.2631678487</v>
      </c>
      <c r="Q17" s="36" t="s">
        <v>109</v>
      </c>
    </row>
    <row r="18" spans="1:17" s="1" customFormat="1" ht="30" customHeight="1">
      <c r="A18" s="5">
        <v>13</v>
      </c>
      <c r="B18" s="16" t="s">
        <v>162</v>
      </c>
      <c r="C18" s="14" t="s">
        <v>286</v>
      </c>
      <c r="D18" s="14" t="s">
        <v>285</v>
      </c>
      <c r="E18" s="14" t="s">
        <v>28</v>
      </c>
      <c r="F18" s="14">
        <v>47</v>
      </c>
      <c r="G18" s="15" t="s">
        <v>64</v>
      </c>
      <c r="H18" s="14">
        <v>0.312</v>
      </c>
      <c r="I18" s="14">
        <v>660</v>
      </c>
      <c r="J18" s="14">
        <v>580</v>
      </c>
      <c r="K18" s="29">
        <f aca="true" t="shared" si="5" ref="K18:K22">J18/(F18*0.5)</f>
        <v>24.680851063829788</v>
      </c>
      <c r="L18" s="14">
        <v>1</v>
      </c>
      <c r="M18" s="14">
        <v>0</v>
      </c>
      <c r="N18" s="30">
        <f t="shared" si="1"/>
        <v>231.60085106382977</v>
      </c>
      <c r="O18" s="14">
        <v>232</v>
      </c>
      <c r="P18" s="31">
        <v>238.20085106383</v>
      </c>
      <c r="Q18" s="36" t="s">
        <v>109</v>
      </c>
    </row>
    <row r="19" spans="1:17" s="1" customFormat="1" ht="30" customHeight="1">
      <c r="A19" s="5">
        <v>14</v>
      </c>
      <c r="B19" s="16" t="s">
        <v>162</v>
      </c>
      <c r="C19" s="14" t="s">
        <v>286</v>
      </c>
      <c r="D19" s="14" t="s">
        <v>285</v>
      </c>
      <c r="E19" s="14" t="s">
        <v>28</v>
      </c>
      <c r="F19" s="14">
        <v>46</v>
      </c>
      <c r="G19" s="15" t="s">
        <v>64</v>
      </c>
      <c r="H19" s="14">
        <v>0.364</v>
      </c>
      <c r="I19" s="14">
        <v>650</v>
      </c>
      <c r="J19" s="14">
        <v>550</v>
      </c>
      <c r="K19" s="29">
        <f aca="true" t="shared" si="6" ref="K19:K23">J19/(F19*0.45)</f>
        <v>26.570048309178745</v>
      </c>
      <c r="L19" s="14">
        <v>1</v>
      </c>
      <c r="M19" s="14">
        <v>0</v>
      </c>
      <c r="N19" s="30">
        <f t="shared" si="1"/>
        <v>264.17004830917875</v>
      </c>
      <c r="O19" s="14">
        <v>264</v>
      </c>
      <c r="P19" s="31">
        <v>270.670048309179</v>
      </c>
      <c r="Q19" s="36" t="s">
        <v>109</v>
      </c>
    </row>
    <row r="20" spans="1:17" s="1" customFormat="1" ht="30" customHeight="1">
      <c r="A20" s="5">
        <v>15</v>
      </c>
      <c r="B20" s="16" t="s">
        <v>287</v>
      </c>
      <c r="C20" s="14" t="s">
        <v>288</v>
      </c>
      <c r="D20" s="14" t="s">
        <v>289</v>
      </c>
      <c r="E20" s="14" t="s">
        <v>28</v>
      </c>
      <c r="F20" s="14">
        <v>47</v>
      </c>
      <c r="G20" s="15" t="s">
        <v>29</v>
      </c>
      <c r="H20" s="14">
        <v>0.312</v>
      </c>
      <c r="I20" s="14">
        <v>320</v>
      </c>
      <c r="J20" s="14">
        <v>325</v>
      </c>
      <c r="K20" s="29">
        <f t="shared" si="5"/>
        <v>13.829787234042554</v>
      </c>
      <c r="L20" s="14">
        <v>1</v>
      </c>
      <c r="M20" s="14">
        <v>0</v>
      </c>
      <c r="N20" s="30">
        <f t="shared" si="1"/>
        <v>114.66978723404256</v>
      </c>
      <c r="O20" s="14">
        <v>115</v>
      </c>
      <c r="P20" s="31">
        <v>117.869787234043</v>
      </c>
      <c r="Q20" s="36" t="s">
        <v>109</v>
      </c>
    </row>
    <row r="21" spans="1:17" s="1" customFormat="1" ht="30" customHeight="1">
      <c r="A21" s="5">
        <v>16</v>
      </c>
      <c r="B21" s="16" t="s">
        <v>287</v>
      </c>
      <c r="C21" s="14" t="s">
        <v>288</v>
      </c>
      <c r="D21" s="14" t="s">
        <v>289</v>
      </c>
      <c r="E21" s="14" t="s">
        <v>28</v>
      </c>
      <c r="F21" s="14">
        <v>47</v>
      </c>
      <c r="G21" s="15" t="s">
        <v>29</v>
      </c>
      <c r="H21" s="14">
        <v>0.364</v>
      </c>
      <c r="I21" s="14">
        <v>320</v>
      </c>
      <c r="J21" s="14">
        <v>325</v>
      </c>
      <c r="K21" s="29">
        <f t="shared" si="6"/>
        <v>15.366430260047279</v>
      </c>
      <c r="L21" s="14">
        <v>1</v>
      </c>
      <c r="M21" s="14">
        <v>0</v>
      </c>
      <c r="N21" s="30">
        <f t="shared" si="1"/>
        <v>132.84643026004727</v>
      </c>
      <c r="O21" s="14">
        <v>133</v>
      </c>
      <c r="P21" s="31">
        <v>136.046430260047</v>
      </c>
      <c r="Q21" s="36" t="s">
        <v>109</v>
      </c>
    </row>
    <row r="22" spans="1:17" s="1" customFormat="1" ht="30" customHeight="1">
      <c r="A22" s="5">
        <v>17</v>
      </c>
      <c r="B22" s="17" t="s">
        <v>290</v>
      </c>
      <c r="C22" s="14" t="s">
        <v>291</v>
      </c>
      <c r="D22" s="14" t="s">
        <v>292</v>
      </c>
      <c r="E22" s="14" t="s">
        <v>28</v>
      </c>
      <c r="F22" s="14">
        <v>53</v>
      </c>
      <c r="G22" s="15" t="s">
        <v>29</v>
      </c>
      <c r="H22" s="14">
        <v>0.312</v>
      </c>
      <c r="I22" s="14">
        <v>625</v>
      </c>
      <c r="J22" s="14">
        <v>650</v>
      </c>
      <c r="K22" s="29">
        <f t="shared" si="5"/>
        <v>24.528301886792452</v>
      </c>
      <c r="L22" s="14">
        <v>1</v>
      </c>
      <c r="M22" s="14">
        <v>0</v>
      </c>
      <c r="N22" s="30">
        <f t="shared" si="1"/>
        <v>220.52830188679246</v>
      </c>
      <c r="O22" s="14">
        <v>221</v>
      </c>
      <c r="P22" s="31">
        <v>226.778301886792</v>
      </c>
      <c r="Q22" s="36" t="s">
        <v>109</v>
      </c>
    </row>
    <row r="23" spans="1:17" s="1" customFormat="1" ht="30" customHeight="1">
      <c r="A23" s="5">
        <v>18</v>
      </c>
      <c r="B23" s="17" t="s">
        <v>290</v>
      </c>
      <c r="C23" s="14" t="s">
        <v>291</v>
      </c>
      <c r="D23" s="14" t="s">
        <v>292</v>
      </c>
      <c r="E23" s="14" t="s">
        <v>28</v>
      </c>
      <c r="F23" s="14">
        <v>53</v>
      </c>
      <c r="G23" s="15" t="s">
        <v>29</v>
      </c>
      <c r="H23" s="14">
        <v>0.364</v>
      </c>
      <c r="I23" s="14">
        <v>625</v>
      </c>
      <c r="J23" s="14">
        <v>650</v>
      </c>
      <c r="K23" s="29">
        <f t="shared" si="6"/>
        <v>27.253668763102723</v>
      </c>
      <c r="L23" s="14">
        <v>1</v>
      </c>
      <c r="M23" s="14">
        <v>0</v>
      </c>
      <c r="N23" s="30">
        <f t="shared" si="1"/>
        <v>255.75366876310272</v>
      </c>
      <c r="O23" s="14">
        <v>256</v>
      </c>
      <c r="P23" s="31">
        <v>262.003668763103</v>
      </c>
      <c r="Q23" s="36" t="s">
        <v>109</v>
      </c>
    </row>
    <row r="24" spans="1:17" s="1" customFormat="1" ht="30" customHeight="1">
      <c r="A24" s="5">
        <v>19</v>
      </c>
      <c r="B24" s="16" t="s">
        <v>293</v>
      </c>
      <c r="C24" s="15" t="s">
        <v>294</v>
      </c>
      <c r="D24" s="14" t="s">
        <v>295</v>
      </c>
      <c r="E24" s="14" t="s">
        <v>28</v>
      </c>
      <c r="F24" s="14">
        <v>55</v>
      </c>
      <c r="G24" s="15" t="s">
        <v>29</v>
      </c>
      <c r="H24" s="14">
        <v>0.312</v>
      </c>
      <c r="I24" s="14">
        <v>598</v>
      </c>
      <c r="J24" s="14">
        <v>420</v>
      </c>
      <c r="K24" s="29">
        <f aca="true" t="shared" si="7" ref="K24:K28">J24/(F24*0.5)</f>
        <v>15.272727272727273</v>
      </c>
      <c r="L24" s="14">
        <v>1</v>
      </c>
      <c r="M24" s="14">
        <v>0</v>
      </c>
      <c r="N24" s="30">
        <f t="shared" si="1"/>
        <v>202.84872727272727</v>
      </c>
      <c r="O24" s="14">
        <v>203</v>
      </c>
      <c r="P24" s="31">
        <v>208.828727272727</v>
      </c>
      <c r="Q24" s="36" t="s">
        <v>109</v>
      </c>
    </row>
    <row r="25" spans="1:17" s="1" customFormat="1" ht="30" customHeight="1">
      <c r="A25" s="5">
        <v>20</v>
      </c>
      <c r="B25" s="16" t="s">
        <v>293</v>
      </c>
      <c r="C25" s="15" t="s">
        <v>294</v>
      </c>
      <c r="D25" s="14" t="s">
        <v>295</v>
      </c>
      <c r="E25" s="14" t="s">
        <v>28</v>
      </c>
      <c r="F25" s="14">
        <v>55</v>
      </c>
      <c r="G25" s="15" t="s">
        <v>29</v>
      </c>
      <c r="H25" s="14">
        <v>0.364</v>
      </c>
      <c r="I25" s="14">
        <v>598</v>
      </c>
      <c r="J25" s="14">
        <v>420</v>
      </c>
      <c r="K25" s="29">
        <f aca="true" t="shared" si="8" ref="K25:K29">J25/(F25*0.45)</f>
        <v>16.96969696969697</v>
      </c>
      <c r="L25" s="14">
        <v>1</v>
      </c>
      <c r="M25" s="14">
        <v>0</v>
      </c>
      <c r="N25" s="30">
        <f t="shared" si="1"/>
        <v>235.64169696969697</v>
      </c>
      <c r="O25" s="14">
        <v>236</v>
      </c>
      <c r="P25" s="31">
        <v>241.621696969697</v>
      </c>
      <c r="Q25" s="36" t="s">
        <v>109</v>
      </c>
    </row>
    <row r="26" spans="1:17" s="1" customFormat="1" ht="30" customHeight="1">
      <c r="A26" s="5">
        <v>21</v>
      </c>
      <c r="B26" s="16" t="s">
        <v>296</v>
      </c>
      <c r="C26" s="14" t="s">
        <v>297</v>
      </c>
      <c r="D26" s="14" t="s">
        <v>298</v>
      </c>
      <c r="E26" s="14" t="s">
        <v>28</v>
      </c>
      <c r="F26" s="14">
        <v>57</v>
      </c>
      <c r="G26" s="15" t="s">
        <v>29</v>
      </c>
      <c r="H26" s="14">
        <v>0.312</v>
      </c>
      <c r="I26" s="15">
        <v>680</v>
      </c>
      <c r="J26" s="14">
        <v>585</v>
      </c>
      <c r="K26" s="29">
        <f t="shared" si="7"/>
        <v>20.526315789473685</v>
      </c>
      <c r="L26" s="14">
        <v>1</v>
      </c>
      <c r="M26" s="14">
        <v>0</v>
      </c>
      <c r="N26" s="30">
        <f t="shared" si="1"/>
        <v>233.68631578947367</v>
      </c>
      <c r="O26" s="14">
        <v>234</v>
      </c>
      <c r="P26" s="31">
        <v>240.486315789474</v>
      </c>
      <c r="Q26" s="36" t="s">
        <v>109</v>
      </c>
    </row>
    <row r="27" spans="1:17" s="2" customFormat="1" ht="30" customHeight="1">
      <c r="A27" s="7">
        <v>22</v>
      </c>
      <c r="B27" s="18" t="s">
        <v>296</v>
      </c>
      <c r="C27" s="19" t="s">
        <v>297</v>
      </c>
      <c r="D27" s="19" t="s">
        <v>298</v>
      </c>
      <c r="E27" s="19" t="s">
        <v>28</v>
      </c>
      <c r="F27" s="19">
        <v>57</v>
      </c>
      <c r="G27" s="20" t="s">
        <v>29</v>
      </c>
      <c r="H27" s="19">
        <v>0.364</v>
      </c>
      <c r="I27" s="20">
        <v>680</v>
      </c>
      <c r="J27" s="19">
        <v>585</v>
      </c>
      <c r="K27" s="29">
        <f t="shared" si="8"/>
        <v>22.807017543859647</v>
      </c>
      <c r="L27" s="19">
        <v>1</v>
      </c>
      <c r="M27" s="19">
        <v>0</v>
      </c>
      <c r="N27" s="30">
        <f t="shared" si="1"/>
        <v>271.32701754385965</v>
      </c>
      <c r="O27" s="19">
        <v>271</v>
      </c>
      <c r="P27" s="32">
        <v>278.12701754386</v>
      </c>
      <c r="Q27" s="8" t="s">
        <v>109</v>
      </c>
    </row>
    <row r="28" spans="1:17" s="2" customFormat="1" ht="37.5" customHeight="1">
      <c r="A28" s="7">
        <v>23</v>
      </c>
      <c r="B28" s="21" t="s">
        <v>280</v>
      </c>
      <c r="C28" s="20" t="s">
        <v>299</v>
      </c>
      <c r="D28" s="19" t="s">
        <v>300</v>
      </c>
      <c r="E28" s="19" t="s">
        <v>28</v>
      </c>
      <c r="F28" s="19">
        <v>57</v>
      </c>
      <c r="G28" s="20" t="s">
        <v>29</v>
      </c>
      <c r="H28" s="19">
        <v>0.312</v>
      </c>
      <c r="I28" s="20">
        <v>1750</v>
      </c>
      <c r="J28" s="19">
        <v>1500</v>
      </c>
      <c r="K28" s="29">
        <f t="shared" si="7"/>
        <v>52.63157894736842</v>
      </c>
      <c r="L28" s="19">
        <v>1</v>
      </c>
      <c r="M28" s="19">
        <v>0</v>
      </c>
      <c r="N28" s="30">
        <f t="shared" si="1"/>
        <v>599.6315789473684</v>
      </c>
      <c r="O28" s="19">
        <v>600</v>
      </c>
      <c r="P28" s="32">
        <v>617.131578947368</v>
      </c>
      <c r="Q28" s="8" t="s">
        <v>109</v>
      </c>
    </row>
    <row r="29" spans="1:17" s="2" customFormat="1" ht="37.5" customHeight="1">
      <c r="A29" s="7">
        <v>24</v>
      </c>
      <c r="B29" s="21" t="s">
        <v>280</v>
      </c>
      <c r="C29" s="20" t="s">
        <v>299</v>
      </c>
      <c r="D29" s="19" t="s">
        <v>300</v>
      </c>
      <c r="E29" s="19" t="s">
        <v>28</v>
      </c>
      <c r="F29" s="19">
        <v>57</v>
      </c>
      <c r="G29" s="20" t="s">
        <v>29</v>
      </c>
      <c r="H29" s="19">
        <v>0.364</v>
      </c>
      <c r="I29" s="20">
        <v>1750</v>
      </c>
      <c r="J29" s="19">
        <v>1500</v>
      </c>
      <c r="K29" s="29">
        <f t="shared" si="8"/>
        <v>58.47953216374268</v>
      </c>
      <c r="L29" s="19">
        <v>1</v>
      </c>
      <c r="M29" s="19">
        <v>0</v>
      </c>
      <c r="N29" s="30">
        <f t="shared" si="1"/>
        <v>696.4795321637426</v>
      </c>
      <c r="O29" s="19">
        <v>600</v>
      </c>
      <c r="P29" s="32">
        <v>708.131578947368</v>
      </c>
      <c r="Q29" s="8" t="s">
        <v>109</v>
      </c>
    </row>
    <row r="30" spans="1:17" s="2" customFormat="1" ht="30" customHeight="1">
      <c r="A30" s="7">
        <v>25</v>
      </c>
      <c r="B30" s="18" t="s">
        <v>301</v>
      </c>
      <c r="C30" s="20" t="s">
        <v>302</v>
      </c>
      <c r="D30" s="19" t="s">
        <v>303</v>
      </c>
      <c r="E30" s="19" t="s">
        <v>28</v>
      </c>
      <c r="F30" s="19">
        <v>55</v>
      </c>
      <c r="G30" s="20" t="s">
        <v>29</v>
      </c>
      <c r="H30" s="19">
        <v>0.312</v>
      </c>
      <c r="I30" s="19">
        <v>1620</v>
      </c>
      <c r="J30" s="19">
        <v>1520</v>
      </c>
      <c r="K30" s="29">
        <f aca="true" t="shared" si="9" ref="K30:K34">J30/(F30*0.5)</f>
        <v>55.27272727272727</v>
      </c>
      <c r="L30" s="19">
        <v>1</v>
      </c>
      <c r="M30" s="19">
        <v>0</v>
      </c>
      <c r="N30" s="30">
        <f t="shared" si="1"/>
        <v>561.7127272727273</v>
      </c>
      <c r="O30" s="19">
        <v>562</v>
      </c>
      <c r="P30" s="32">
        <v>577.912727272727</v>
      </c>
      <c r="Q30" s="8" t="s">
        <v>109</v>
      </c>
    </row>
    <row r="31" spans="1:17" s="2" customFormat="1" ht="30" customHeight="1">
      <c r="A31" s="7">
        <v>26</v>
      </c>
      <c r="B31" s="18" t="s">
        <v>301</v>
      </c>
      <c r="C31" s="20" t="s">
        <v>302</v>
      </c>
      <c r="D31" s="19" t="s">
        <v>303</v>
      </c>
      <c r="E31" s="19" t="s">
        <v>28</v>
      </c>
      <c r="F31" s="19">
        <v>55</v>
      </c>
      <c r="G31" s="20" t="s">
        <v>29</v>
      </c>
      <c r="H31" s="19">
        <v>0.364</v>
      </c>
      <c r="I31" s="19">
        <v>1620</v>
      </c>
      <c r="J31" s="19">
        <v>1520</v>
      </c>
      <c r="K31" s="29">
        <f aca="true" t="shared" si="10" ref="K31:K35">J31/(F31*0.45)</f>
        <v>61.41414141414141</v>
      </c>
      <c r="L31" s="19">
        <v>1</v>
      </c>
      <c r="M31" s="19">
        <v>0</v>
      </c>
      <c r="N31" s="30">
        <f t="shared" si="1"/>
        <v>652.0941414141414</v>
      </c>
      <c r="O31" s="19">
        <v>652</v>
      </c>
      <c r="P31" s="32">
        <v>668.294141414141</v>
      </c>
      <c r="Q31" s="8" t="s">
        <v>109</v>
      </c>
    </row>
    <row r="32" spans="1:17" s="2" customFormat="1" ht="30" customHeight="1">
      <c r="A32" s="7">
        <v>27</v>
      </c>
      <c r="B32" s="18" t="s">
        <v>213</v>
      </c>
      <c r="C32" s="20" t="s">
        <v>304</v>
      </c>
      <c r="D32" s="19" t="s">
        <v>305</v>
      </c>
      <c r="E32" s="19" t="s">
        <v>28</v>
      </c>
      <c r="F32" s="19">
        <v>55</v>
      </c>
      <c r="G32" s="20" t="s">
        <v>29</v>
      </c>
      <c r="H32" s="19">
        <v>0.312</v>
      </c>
      <c r="I32" s="19">
        <v>1050</v>
      </c>
      <c r="J32" s="19">
        <v>850</v>
      </c>
      <c r="K32" s="29">
        <f t="shared" si="9"/>
        <v>30.90909090909091</v>
      </c>
      <c r="L32" s="19">
        <v>1</v>
      </c>
      <c r="M32" s="19">
        <v>0</v>
      </c>
      <c r="N32" s="30">
        <f t="shared" si="1"/>
        <v>359.50909090909096</v>
      </c>
      <c r="O32" s="19">
        <v>360</v>
      </c>
      <c r="P32" s="32">
        <v>370.009090909091</v>
      </c>
      <c r="Q32" s="8" t="s">
        <v>109</v>
      </c>
    </row>
    <row r="33" spans="1:17" s="2" customFormat="1" ht="30" customHeight="1">
      <c r="A33" s="7">
        <v>28</v>
      </c>
      <c r="B33" s="18" t="s">
        <v>213</v>
      </c>
      <c r="C33" s="20" t="s">
        <v>304</v>
      </c>
      <c r="D33" s="19" t="s">
        <v>305</v>
      </c>
      <c r="E33" s="19" t="s">
        <v>28</v>
      </c>
      <c r="F33" s="19">
        <v>55</v>
      </c>
      <c r="G33" s="20" t="s">
        <v>29</v>
      </c>
      <c r="H33" s="19">
        <v>0.364</v>
      </c>
      <c r="I33" s="19">
        <v>1050</v>
      </c>
      <c r="J33" s="19">
        <v>850</v>
      </c>
      <c r="K33" s="29">
        <f t="shared" si="10"/>
        <v>34.343434343434346</v>
      </c>
      <c r="L33" s="19">
        <v>1</v>
      </c>
      <c r="M33" s="19">
        <v>0</v>
      </c>
      <c r="N33" s="30">
        <f t="shared" si="1"/>
        <v>417.54343434343434</v>
      </c>
      <c r="O33" s="19">
        <v>360</v>
      </c>
      <c r="P33" s="32">
        <v>424.609090909091</v>
      </c>
      <c r="Q33" s="8" t="s">
        <v>109</v>
      </c>
    </row>
    <row r="34" spans="1:17" s="2" customFormat="1" ht="30" customHeight="1">
      <c r="A34" s="7">
        <v>29</v>
      </c>
      <c r="B34" s="18" t="s">
        <v>301</v>
      </c>
      <c r="C34" s="20" t="s">
        <v>306</v>
      </c>
      <c r="D34" s="19" t="s">
        <v>307</v>
      </c>
      <c r="E34" s="19" t="s">
        <v>28</v>
      </c>
      <c r="F34" s="19">
        <v>55</v>
      </c>
      <c r="G34" s="20" t="s">
        <v>29</v>
      </c>
      <c r="H34" s="19">
        <v>0.312</v>
      </c>
      <c r="I34" s="19">
        <v>1500</v>
      </c>
      <c r="J34" s="19">
        <v>1450</v>
      </c>
      <c r="K34" s="29">
        <f t="shared" si="9"/>
        <v>52.72727272727273</v>
      </c>
      <c r="L34" s="19">
        <v>1</v>
      </c>
      <c r="M34" s="19">
        <v>0</v>
      </c>
      <c r="N34" s="30">
        <f t="shared" si="1"/>
        <v>521.7272727272727</v>
      </c>
      <c r="O34" s="19">
        <v>522</v>
      </c>
      <c r="P34" s="32">
        <v>536.727272727273</v>
      </c>
      <c r="Q34" s="8" t="s">
        <v>109</v>
      </c>
    </row>
    <row r="35" spans="1:17" s="2" customFormat="1" ht="30" customHeight="1">
      <c r="A35" s="7">
        <v>30</v>
      </c>
      <c r="B35" s="18" t="s">
        <v>301</v>
      </c>
      <c r="C35" s="20" t="s">
        <v>306</v>
      </c>
      <c r="D35" s="19" t="s">
        <v>307</v>
      </c>
      <c r="E35" s="19" t="s">
        <v>28</v>
      </c>
      <c r="F35" s="19">
        <v>55</v>
      </c>
      <c r="G35" s="20" t="s">
        <v>29</v>
      </c>
      <c r="H35" s="19">
        <v>0.364</v>
      </c>
      <c r="I35" s="19">
        <v>1500</v>
      </c>
      <c r="J35" s="19">
        <v>1450</v>
      </c>
      <c r="K35" s="29">
        <f t="shared" si="10"/>
        <v>58.58585858585859</v>
      </c>
      <c r="L35" s="19">
        <v>1</v>
      </c>
      <c r="M35" s="19">
        <v>0</v>
      </c>
      <c r="N35" s="30">
        <f t="shared" si="1"/>
        <v>605.5858585858585</v>
      </c>
      <c r="O35" s="19">
        <v>522</v>
      </c>
      <c r="P35" s="32">
        <v>614.727272727273</v>
      </c>
      <c r="Q35" s="8" t="s">
        <v>109</v>
      </c>
    </row>
    <row r="36" spans="1:17" s="2" customFormat="1" ht="30" customHeight="1">
      <c r="A36" s="22">
        <v>31</v>
      </c>
      <c r="B36" s="23" t="s">
        <v>308</v>
      </c>
      <c r="C36" s="24" t="s">
        <v>309</v>
      </c>
      <c r="D36" s="25" t="s">
        <v>310</v>
      </c>
      <c r="E36" s="25" t="s">
        <v>28</v>
      </c>
      <c r="F36" s="25">
        <v>53</v>
      </c>
      <c r="G36" s="24" t="s">
        <v>29</v>
      </c>
      <c r="H36" s="25">
        <v>0.312</v>
      </c>
      <c r="I36" s="25">
        <v>2300</v>
      </c>
      <c r="J36" s="25">
        <v>2190</v>
      </c>
      <c r="K36" s="33">
        <f>J36/(F36*0.5)</f>
        <v>82.64150943396227</v>
      </c>
      <c r="L36" s="25">
        <v>1</v>
      </c>
      <c r="M36" s="25">
        <v>0</v>
      </c>
      <c r="N36" s="34">
        <f t="shared" si="1"/>
        <v>801.2415094339623</v>
      </c>
      <c r="O36" s="25">
        <v>801</v>
      </c>
      <c r="P36" s="35">
        <v>824.241509433962</v>
      </c>
      <c r="Q36" s="37" t="s">
        <v>109</v>
      </c>
    </row>
    <row r="37" spans="1:17" s="2" customFormat="1" ht="30" customHeight="1">
      <c r="A37" s="7">
        <v>32</v>
      </c>
      <c r="B37" s="18" t="s">
        <v>308</v>
      </c>
      <c r="C37" s="20" t="s">
        <v>309</v>
      </c>
      <c r="D37" s="19" t="s">
        <v>310</v>
      </c>
      <c r="E37" s="19" t="s">
        <v>28</v>
      </c>
      <c r="F37" s="19">
        <v>53</v>
      </c>
      <c r="G37" s="20" t="s">
        <v>29</v>
      </c>
      <c r="H37" s="19">
        <v>0.364</v>
      </c>
      <c r="I37" s="19">
        <v>2300</v>
      </c>
      <c r="J37" s="19">
        <v>2190</v>
      </c>
      <c r="K37" s="29">
        <f>J37/(F37*0.45)</f>
        <v>91.82389937106917</v>
      </c>
      <c r="L37" s="19">
        <v>1</v>
      </c>
      <c r="M37" s="19">
        <v>0</v>
      </c>
      <c r="N37" s="30">
        <f t="shared" si="1"/>
        <v>930.0238993710691</v>
      </c>
      <c r="O37" s="19">
        <v>801</v>
      </c>
      <c r="P37" s="32">
        <v>943.841509433962</v>
      </c>
      <c r="Q37" s="8" t="s">
        <v>109</v>
      </c>
    </row>
    <row r="38" spans="1:17" s="1" customFormat="1" ht="18" customHeight="1">
      <c r="A38" s="26" t="s">
        <v>157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s="1" customFormat="1" ht="34.5" customHeight="1">
      <c r="A39" s="2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</sheetData>
  <sheetProtection/>
  <mergeCells count="17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C4:C5"/>
    <mergeCell ref="D4:D5"/>
    <mergeCell ref="E4:E5"/>
    <mergeCell ref="I4:I5"/>
    <mergeCell ref="L4:L5"/>
    <mergeCell ref="M4:M5"/>
    <mergeCell ref="A38:Q39"/>
  </mergeCells>
  <printOptions/>
  <pageMargins left="0.7083333333333334" right="0" top="0.7479166666666667" bottom="0.7479166666666667" header="0.3145833333333333" footer="0.3145833333333333"/>
  <pageSetup horizontalDpi="600" verticalDpi="600" orientation="landscape" paperSize="9" scale="9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selection activeCell="A2" sqref="A2:Q2"/>
    </sheetView>
  </sheetViews>
  <sheetFormatPr defaultColWidth="9.00390625" defaultRowHeight="13.5" customHeight="1"/>
  <cols>
    <col min="1" max="1" width="5.875" style="0" customWidth="1"/>
  </cols>
  <sheetData>
    <row r="1" spans="1:17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4.75" customHeight="1">
      <c r="A2" s="4" t="s">
        <v>311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6.5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10" t="s">
        <v>4</v>
      </c>
      <c r="K3" s="10"/>
      <c r="L3" s="10"/>
      <c r="M3" s="10"/>
      <c r="N3" s="10"/>
      <c r="O3" s="10"/>
      <c r="P3" s="10"/>
      <c r="Q3" s="10"/>
    </row>
    <row r="4" spans="1:17" s="1" customFormat="1" ht="37.5" customHeight="1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  <c r="K4" s="6"/>
      <c r="L4" s="6" t="s">
        <v>12</v>
      </c>
      <c r="M4" s="6" t="s">
        <v>13</v>
      </c>
      <c r="N4" s="6" t="s">
        <v>14</v>
      </c>
      <c r="O4" s="6"/>
      <c r="P4" s="6" t="s">
        <v>159</v>
      </c>
      <c r="Q4" s="6"/>
    </row>
    <row r="5" spans="1:17" s="1" customFormat="1" ht="43.5" customHeight="1">
      <c r="A5" s="5"/>
      <c r="B5" s="6"/>
      <c r="C5" s="6"/>
      <c r="D5" s="6"/>
      <c r="E5" s="6"/>
      <c r="F5" s="6" t="s">
        <v>16</v>
      </c>
      <c r="G5" s="6" t="s">
        <v>17</v>
      </c>
      <c r="H5" s="6" t="s">
        <v>18</v>
      </c>
      <c r="I5" s="6"/>
      <c r="J5" s="6" t="s">
        <v>19</v>
      </c>
      <c r="K5" s="6" t="s">
        <v>20</v>
      </c>
      <c r="L5" s="6"/>
      <c r="M5" s="6"/>
      <c r="N5" s="6" t="s">
        <v>21</v>
      </c>
      <c r="O5" s="6" t="s">
        <v>22</v>
      </c>
      <c r="P5" s="6" t="s">
        <v>23</v>
      </c>
      <c r="Q5" s="6" t="s">
        <v>24</v>
      </c>
    </row>
    <row r="6" spans="1:17" s="2" customFormat="1" ht="63.75" customHeight="1">
      <c r="A6" s="7">
        <v>1</v>
      </c>
      <c r="B6" s="8" t="s">
        <v>312</v>
      </c>
      <c r="C6" s="8" t="s">
        <v>313</v>
      </c>
      <c r="D6" s="8" t="s">
        <v>314</v>
      </c>
      <c r="E6" s="8" t="s">
        <v>28</v>
      </c>
      <c r="F6" s="8">
        <v>44</v>
      </c>
      <c r="G6" s="8" t="s">
        <v>29</v>
      </c>
      <c r="H6" s="8">
        <v>0.312</v>
      </c>
      <c r="I6" s="8">
        <v>980</v>
      </c>
      <c r="J6" s="8">
        <v>350</v>
      </c>
      <c r="K6" s="11">
        <f>J6/(F6*0.5)</f>
        <v>15.909090909090908</v>
      </c>
      <c r="L6" s="8">
        <v>1</v>
      </c>
      <c r="M6" s="8">
        <v>0</v>
      </c>
      <c r="N6" s="12">
        <f>H6*I6+K6+L6+M6</f>
        <v>322.6690909090909</v>
      </c>
      <c r="O6" s="12">
        <v>322.669090909091</v>
      </c>
      <c r="P6" s="12">
        <f>O6+I6*0.01</f>
        <v>332.469090909091</v>
      </c>
      <c r="Q6" s="8" t="s">
        <v>109</v>
      </c>
    </row>
    <row r="7" spans="1:17" s="2" customFormat="1" ht="63.75" customHeight="1">
      <c r="A7" s="7">
        <v>2</v>
      </c>
      <c r="B7" s="8" t="s">
        <v>312</v>
      </c>
      <c r="C7" s="8" t="s">
        <v>313</v>
      </c>
      <c r="D7" s="8" t="s">
        <v>314</v>
      </c>
      <c r="E7" s="8" t="s">
        <v>28</v>
      </c>
      <c r="F7" s="8">
        <v>44</v>
      </c>
      <c r="G7" s="8" t="s">
        <v>29</v>
      </c>
      <c r="H7" s="8">
        <v>0.364</v>
      </c>
      <c r="I7" s="8">
        <v>980</v>
      </c>
      <c r="J7" s="8">
        <v>350</v>
      </c>
      <c r="K7" s="11">
        <f>J7/(F7*0.45)</f>
        <v>17.676767676767675</v>
      </c>
      <c r="L7" s="8">
        <v>1</v>
      </c>
      <c r="M7" s="8">
        <v>0</v>
      </c>
      <c r="N7" s="12">
        <f>H7*I7+K7+L7+M7</f>
        <v>375.39676767676764</v>
      </c>
      <c r="O7" s="12">
        <v>375.396767676768</v>
      </c>
      <c r="P7" s="12">
        <f>O7+I7*0.01</f>
        <v>385.196767676768</v>
      </c>
      <c r="Q7" s="8" t="s">
        <v>109</v>
      </c>
    </row>
    <row r="8" spans="1:17" s="1" customFormat="1" ht="18" customHeight="1">
      <c r="A8" s="9" t="s">
        <v>157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" customFormat="1" ht="3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</sheetData>
  <sheetProtection/>
  <mergeCells count="17">
    <mergeCell ref="A1:Q1"/>
    <mergeCell ref="A2:Q2"/>
    <mergeCell ref="B3:I3"/>
    <mergeCell ref="J3:Q3"/>
    <mergeCell ref="F4:H4"/>
    <mergeCell ref="J4:K4"/>
    <mergeCell ref="N4:O4"/>
    <mergeCell ref="P4:Q4"/>
    <mergeCell ref="A3:A5"/>
    <mergeCell ref="B4:B5"/>
    <mergeCell ref="C4:C5"/>
    <mergeCell ref="D4:D5"/>
    <mergeCell ref="E4:E5"/>
    <mergeCell ref="I4:I5"/>
    <mergeCell ref="L4:L5"/>
    <mergeCell ref="M4:M5"/>
    <mergeCell ref="A8:Q9"/>
  </mergeCells>
  <printOptions/>
  <pageMargins left="0.6986111111111111" right="0.6986111111111111" top="0.75" bottom="0.75" header="0.3" footer="0.3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冯翠萍</cp:lastModifiedBy>
  <dcterms:created xsi:type="dcterms:W3CDTF">2006-09-13T03:21:00Z</dcterms:created>
  <dcterms:modified xsi:type="dcterms:W3CDTF">2022-05-12T02:16:46Z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21AF7240A6A74738970E49A9D8D27E4C</vt:lpwstr>
  </property>
</Properties>
</file>